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6.xml" ContentType="application/vnd.openxmlformats-officedocument.drawing+xml"/>
  <Override PartName="/xl/charts/chart2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7.xml" ContentType="application/vnd.openxmlformats-officedocument.drawing+xml"/>
  <Override PartName="/xl/charts/chart2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8.xml" ContentType="application/vnd.openxmlformats-officedocument.drawing+xml"/>
  <Override PartName="/xl/charts/chart26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7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2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4.xml" ContentType="application/vnd.openxmlformats-officedocument.drawing+xml"/>
  <Override PartName="/xl/charts/chart33.xml" ContentType="application/vnd.openxmlformats-officedocument.drawingml.chart+xml"/>
  <Override PartName="/xl/drawings/drawing25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pivotTables/pivotTable1.xml" ContentType="application/vnd.openxmlformats-officedocument.spreadsheetml.pivotTable+xml"/>
  <Override PartName="/xl/drawings/drawing26.xml" ContentType="application/vnd.openxmlformats-officedocument.drawing+xml"/>
  <Override PartName="/xl/charts/chart3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Ex1.xml" ContentType="application/vnd.ms-office.chartex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82df4ee7b7a3cfa/Documents/D/出版関連/オーム社Excel統計学入門20150427/"/>
    </mc:Choice>
  </mc:AlternateContent>
  <xr:revisionPtr revIDLastSave="0" documentId="12_ncr:500000_{03A4CE98-902D-4991-9351-F28F69451B9E}" xr6:coauthVersionLast="47" xr6:coauthVersionMax="47" xr10:uidLastSave="{00000000-0000-0000-0000-000000000000}"/>
  <bookViews>
    <workbookView xWindow="-108" yWindow="-108" windowWidth="23256" windowHeight="12576" firstSheet="30" activeTab="30" xr2:uid="{00000000-000D-0000-FFFF-FFFF00000000}"/>
  </bookViews>
  <sheets>
    <sheet name="09_2.1.1_グラフ・１" sheetId="46" r:id="rId1"/>
    <sheet name="10_2.1.2_棒グラフ・１" sheetId="49" r:id="rId2"/>
    <sheet name="11_2.1.2_棒グラフ・２" sheetId="51" r:id="rId3"/>
    <sheet name="12_2,1,2_レーダーチャート" sheetId="65" r:id="rId4"/>
    <sheet name="13_2.1.2_折れ線グラフ・１" sheetId="99" r:id="rId5"/>
    <sheet name="14_2.1.2_営業日・折れ線" sheetId="68" r:id="rId6"/>
    <sheet name="15_2.1.2_営業日・産婦図" sheetId="69" r:id="rId7"/>
    <sheet name="16_2.1.2_折れ線グラフ" sheetId="56" r:id="rId8"/>
    <sheet name="17_2.1,2_ローソク足チャート" sheetId="67" r:id="rId9"/>
    <sheet name="18_2.1.2_円グラフ" sheetId="66" r:id="rId10"/>
    <sheet name="19_2.1.2_帯グラフ" sheetId="100" r:id="rId11"/>
    <sheet name="20_2.1.2_散布図" sheetId="58" r:id="rId12"/>
    <sheet name="21_2.1.2_バブルチャート" sheetId="70" r:id="rId13"/>
    <sheet name="22_2.1.3_注意・棒グラフ" sheetId="61" r:id="rId14"/>
    <sheet name="23_2.1.3_注意・立体のグラフ・１" sheetId="64" r:id="rId15"/>
    <sheet name="24_2.1.3_注意・立体のグラフ・２" sheetId="63" r:id="rId16"/>
    <sheet name="25_2.1.3_COLUMN折れ線グラフか棒グラフか" sheetId="73" r:id="rId17"/>
    <sheet name="26_2.1.3_5倍の伸び" sheetId="47" r:id="rId18"/>
    <sheet name="27_2.2.1_正規分布" sheetId="74" r:id="rId19"/>
    <sheet name="28_2.2.1_幾何平均" sheetId="76" r:id="rId20"/>
    <sheet name="29_2.2.1_加重平均" sheetId="82" r:id="rId21"/>
    <sheet name="30_2.2.1_調和平均" sheetId="83" r:id="rId22"/>
    <sheet name="31_2.2.1_中央値・１" sheetId="85" r:id="rId23"/>
    <sheet name="32_2.2.1_中央値・２" sheetId="96" r:id="rId24"/>
    <sheet name="33_2.2.1_最頻値" sheetId="101" r:id="rId25"/>
    <sheet name="34_2.2.2_ばらつき・１" sheetId="103" r:id="rId26"/>
    <sheet name="35_2.2.2_ばらつき・２" sheetId="84" r:id="rId27"/>
    <sheet name="36_2.2.3_ヒストグラム" sheetId="86" r:id="rId28"/>
    <sheet name="37_2.2.3_ヒストグラム・完成" sheetId="104" r:id="rId29"/>
    <sheet name="38_2.2.3_ピボットテーブル・完成" sheetId="105" r:id="rId30"/>
    <sheet name="43_2.2.4_箱ひげ図" sheetId="98" r:id="rId31"/>
  </sheets>
  <definedNames>
    <definedName name="_xlchart.v1.0" hidden="1">'43_2.2.4_箱ひげ図'!$H$2:$H$52</definedName>
    <definedName name="_xlchart.v1.1" hidden="1">'43_2.2.4_箱ひげ図'!$I$1</definedName>
    <definedName name="_xlchart.v1.2" hidden="1">'43_2.2.4_箱ひげ図'!$I$2:$I$52</definedName>
  </definedNames>
  <calcPr calcId="191029"/>
  <pivotCaches>
    <pivotCache cacheId="0" r:id="rId3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2" i="74" l="1"/>
  <c r="C101" i="74"/>
  <c r="C100" i="74"/>
  <c r="C99" i="74"/>
  <c r="C98" i="74"/>
  <c r="C97" i="74"/>
  <c r="C96" i="74"/>
  <c r="C95" i="74"/>
  <c r="C94" i="74"/>
  <c r="C93" i="74"/>
  <c r="C92" i="74"/>
  <c r="C91" i="74"/>
  <c r="C90" i="74"/>
  <c r="C89" i="74"/>
  <c r="C88" i="74"/>
  <c r="C87" i="74"/>
  <c r="C86" i="74"/>
  <c r="C85" i="74"/>
  <c r="C84" i="74"/>
  <c r="C83" i="74"/>
  <c r="C82" i="74"/>
  <c r="F52" i="74" s="1"/>
  <c r="C81" i="74"/>
  <c r="C80" i="74"/>
  <c r="C79" i="74"/>
  <c r="C78" i="74"/>
  <c r="C77" i="74"/>
  <c r="C76" i="74"/>
  <c r="C75" i="74"/>
  <c r="C74" i="74"/>
  <c r="C73" i="74"/>
  <c r="C72" i="74"/>
  <c r="E52" i="74" s="1"/>
  <c r="C71" i="74"/>
  <c r="C70" i="74"/>
  <c r="C69" i="74"/>
  <c r="C68" i="74"/>
  <c r="C67" i="74"/>
  <c r="C66" i="74"/>
  <c r="C65" i="74"/>
  <c r="C64" i="74"/>
  <c r="C63" i="74"/>
  <c r="C62" i="74"/>
  <c r="C61" i="74"/>
  <c r="C60" i="74"/>
  <c r="C59" i="74"/>
  <c r="C58" i="74"/>
  <c r="C57" i="74"/>
  <c r="C56" i="74"/>
  <c r="C55" i="74"/>
  <c r="C54" i="74"/>
  <c r="C53" i="74"/>
  <c r="C52" i="74"/>
  <c r="C51" i="74"/>
  <c r="C50" i="74"/>
  <c r="C49" i="74"/>
  <c r="C48" i="74"/>
  <c r="C47" i="74"/>
  <c r="C46" i="74"/>
  <c r="C45" i="74"/>
  <c r="C44" i="74"/>
  <c r="C43" i="74"/>
  <c r="C42" i="74"/>
  <c r="C41" i="74"/>
  <c r="C40" i="74"/>
  <c r="C39" i="74"/>
  <c r="C38" i="74"/>
  <c r="C37" i="74"/>
  <c r="C36" i="74"/>
  <c r="C35" i="74"/>
  <c r="C34" i="74"/>
  <c r="C33" i="74"/>
  <c r="C32" i="74"/>
  <c r="C31" i="74"/>
  <c r="C30" i="74"/>
  <c r="C29" i="74"/>
  <c r="C28" i="74"/>
  <c r="C27" i="74"/>
  <c r="C26" i="74"/>
  <c r="C25" i="74"/>
  <c r="C24" i="74"/>
  <c r="C23" i="74"/>
  <c r="C22" i="74"/>
  <c r="C21" i="74"/>
  <c r="C20" i="74"/>
  <c r="C19" i="74"/>
  <c r="C18" i="74"/>
  <c r="C17" i="74"/>
  <c r="C16" i="74"/>
  <c r="C15" i="74"/>
  <c r="C14" i="74"/>
  <c r="C13" i="74"/>
  <c r="C12" i="74"/>
  <c r="C11" i="74"/>
  <c r="C10" i="74"/>
  <c r="C9" i="74"/>
  <c r="C8" i="74"/>
  <c r="C7" i="74"/>
  <c r="C6" i="74"/>
  <c r="C5" i="74"/>
  <c r="C4" i="74"/>
  <c r="C3" i="74"/>
  <c r="C2" i="74"/>
  <c r="D52" i="74"/>
  <c r="E56" i="84"/>
  <c r="E53" i="84"/>
  <c r="E49" i="84"/>
  <c r="E40" i="84"/>
  <c r="E46" i="84"/>
  <c r="R327" i="103"/>
  <c r="Q327" i="103"/>
  <c r="R326" i="103"/>
  <c r="Q326" i="103"/>
  <c r="R325" i="103"/>
  <c r="Q325" i="103"/>
  <c r="R324" i="103"/>
  <c r="Q324" i="103"/>
  <c r="R323" i="103"/>
  <c r="Q323" i="103"/>
  <c r="R322" i="103"/>
  <c r="Q322" i="103"/>
  <c r="R321" i="103"/>
  <c r="Q321" i="103"/>
  <c r="R320" i="103"/>
  <c r="Q320" i="103"/>
  <c r="R319" i="103"/>
  <c r="Q319" i="103"/>
  <c r="R318" i="103"/>
  <c r="Q318" i="103"/>
  <c r="R317" i="103"/>
  <c r="Q317" i="103"/>
  <c r="R316" i="103"/>
  <c r="Q316" i="103"/>
  <c r="R315" i="103"/>
  <c r="Q315" i="103"/>
  <c r="R314" i="103"/>
  <c r="Q314" i="103"/>
  <c r="R313" i="103"/>
  <c r="Q313" i="103"/>
  <c r="R312" i="103"/>
  <c r="Q312" i="103"/>
  <c r="R311" i="103"/>
  <c r="Q311" i="103"/>
  <c r="R310" i="103"/>
  <c r="Q310" i="103"/>
  <c r="R309" i="103"/>
  <c r="Q309" i="103"/>
  <c r="R308" i="103"/>
  <c r="Q308" i="103"/>
  <c r="R307" i="103"/>
  <c r="Q307" i="103"/>
  <c r="R306" i="103"/>
  <c r="Q306" i="103"/>
  <c r="R305" i="103"/>
  <c r="Q305" i="103"/>
  <c r="R304" i="103"/>
  <c r="Q304" i="103"/>
  <c r="R303" i="103"/>
  <c r="Q303" i="103"/>
  <c r="R302" i="103"/>
  <c r="Q302" i="103"/>
  <c r="R301" i="103"/>
  <c r="Q301" i="103"/>
  <c r="R300" i="103"/>
  <c r="Q300" i="103"/>
  <c r="R299" i="103"/>
  <c r="Q299" i="103"/>
  <c r="R298" i="103"/>
  <c r="Q298" i="103"/>
  <c r="R297" i="103"/>
  <c r="Q297" i="103"/>
  <c r="R296" i="103"/>
  <c r="Q296" i="103"/>
  <c r="R295" i="103"/>
  <c r="Q295" i="103"/>
  <c r="R294" i="103"/>
  <c r="Q294" i="103"/>
  <c r="R293" i="103"/>
  <c r="Q293" i="103"/>
  <c r="R292" i="103"/>
  <c r="Q292" i="103"/>
  <c r="R291" i="103"/>
  <c r="Q291" i="103"/>
  <c r="R290" i="103"/>
  <c r="Q290" i="103"/>
  <c r="R289" i="103"/>
  <c r="Q289" i="103"/>
  <c r="R288" i="103"/>
  <c r="Q288" i="103"/>
  <c r="R287" i="103"/>
  <c r="Q287" i="103"/>
  <c r="R286" i="103"/>
  <c r="Q286" i="103"/>
  <c r="R285" i="103"/>
  <c r="Q285" i="103"/>
  <c r="R284" i="103"/>
  <c r="Q284" i="103"/>
  <c r="R283" i="103"/>
  <c r="Q283" i="103"/>
  <c r="R282" i="103"/>
  <c r="Q282" i="103"/>
  <c r="R281" i="103"/>
  <c r="Q281" i="103"/>
  <c r="R280" i="103"/>
  <c r="Q280" i="103"/>
  <c r="R279" i="103"/>
  <c r="Q279" i="103"/>
  <c r="R278" i="103"/>
  <c r="Q278" i="103"/>
  <c r="R277" i="103"/>
  <c r="Q277" i="103"/>
  <c r="R276" i="103"/>
  <c r="Q276" i="103"/>
  <c r="R275" i="103"/>
  <c r="Q275" i="103"/>
  <c r="R274" i="103"/>
  <c r="Q274" i="103"/>
  <c r="R273" i="103"/>
  <c r="Q273" i="103"/>
  <c r="R272" i="103"/>
  <c r="Q272" i="103"/>
  <c r="R271" i="103"/>
  <c r="Q271" i="103"/>
  <c r="R270" i="103"/>
  <c r="Q270" i="103"/>
  <c r="R269" i="103"/>
  <c r="Q269" i="103"/>
  <c r="R268" i="103"/>
  <c r="Q268" i="103"/>
  <c r="R267" i="103"/>
  <c r="Q267" i="103"/>
  <c r="R266" i="103"/>
  <c r="Q266" i="103"/>
  <c r="R265" i="103"/>
  <c r="Q265" i="103"/>
  <c r="R264" i="103"/>
  <c r="Q264" i="103"/>
  <c r="R263" i="103"/>
  <c r="Q263" i="103"/>
  <c r="R262" i="103"/>
  <c r="Q262" i="103"/>
  <c r="R261" i="103"/>
  <c r="Q261" i="103"/>
  <c r="R260" i="103"/>
  <c r="Q260" i="103"/>
  <c r="R259" i="103"/>
  <c r="Q259" i="103"/>
  <c r="R258" i="103"/>
  <c r="Q258" i="103"/>
  <c r="R257" i="103"/>
  <c r="Q257" i="103"/>
  <c r="R256" i="103"/>
  <c r="Q256" i="103"/>
  <c r="R255" i="103"/>
  <c r="Q255" i="103"/>
  <c r="R254" i="103"/>
  <c r="Q254" i="103"/>
  <c r="R253" i="103"/>
  <c r="Q253" i="103"/>
  <c r="R252" i="103"/>
  <c r="Q252" i="103"/>
  <c r="R251" i="103"/>
  <c r="Q251" i="103"/>
  <c r="R250" i="103"/>
  <c r="Q250" i="103"/>
  <c r="R249" i="103"/>
  <c r="Q249" i="103"/>
  <c r="R248" i="103"/>
  <c r="Q248" i="103"/>
  <c r="R247" i="103"/>
  <c r="Q247" i="103"/>
  <c r="R246" i="103"/>
  <c r="Q246" i="103"/>
  <c r="R245" i="103"/>
  <c r="Q245" i="103"/>
  <c r="R244" i="103"/>
  <c r="Q244" i="103"/>
  <c r="R243" i="103"/>
  <c r="Q243" i="103"/>
  <c r="R242" i="103"/>
  <c r="Q242" i="103"/>
  <c r="R241" i="103"/>
  <c r="Q241" i="103"/>
  <c r="R240" i="103"/>
  <c r="Q240" i="103"/>
  <c r="R239" i="103"/>
  <c r="Q239" i="103"/>
  <c r="R238" i="103"/>
  <c r="Q238" i="103"/>
  <c r="R237" i="103"/>
  <c r="Q237" i="103"/>
  <c r="R236" i="103"/>
  <c r="Q236" i="103"/>
  <c r="R235" i="103"/>
  <c r="Q235" i="103"/>
  <c r="R234" i="103"/>
  <c r="Q234" i="103"/>
  <c r="R233" i="103"/>
  <c r="Q233" i="103"/>
  <c r="R232" i="103"/>
  <c r="Q232" i="103"/>
  <c r="R231" i="103"/>
  <c r="Q231" i="103"/>
  <c r="R230" i="103"/>
  <c r="Q230" i="103"/>
  <c r="R229" i="103"/>
  <c r="Q229" i="103"/>
  <c r="R228" i="103"/>
  <c r="Q228" i="103"/>
  <c r="R227" i="103"/>
  <c r="Q227" i="103"/>
  <c r="R226" i="103"/>
  <c r="Q226" i="103"/>
  <c r="R225" i="103"/>
  <c r="Q225" i="103"/>
  <c r="R224" i="103"/>
  <c r="Q224" i="103"/>
  <c r="R223" i="103"/>
  <c r="Q223" i="103"/>
  <c r="R222" i="103"/>
  <c r="Q222" i="103"/>
  <c r="R221" i="103"/>
  <c r="Q221" i="103"/>
  <c r="R220" i="103"/>
  <c r="Q220" i="103"/>
  <c r="R219" i="103"/>
  <c r="Q219" i="103"/>
  <c r="R218" i="103"/>
  <c r="Q218" i="103"/>
  <c r="R217" i="103"/>
  <c r="Q217" i="103"/>
  <c r="R216" i="103"/>
  <c r="Q216" i="103"/>
  <c r="R215" i="103"/>
  <c r="Q215" i="103"/>
  <c r="R214" i="103"/>
  <c r="Q214" i="103"/>
  <c r="R213" i="103"/>
  <c r="Q213" i="103"/>
  <c r="R212" i="103"/>
  <c r="Q212" i="103"/>
  <c r="R211" i="103"/>
  <c r="Q211" i="103"/>
  <c r="R210" i="103"/>
  <c r="Q210" i="103"/>
  <c r="R209" i="103"/>
  <c r="Q209" i="103"/>
  <c r="R208" i="103"/>
  <c r="Q208" i="103"/>
  <c r="R207" i="103"/>
  <c r="Q207" i="103"/>
  <c r="R206" i="103"/>
  <c r="Q206" i="103"/>
  <c r="R205" i="103"/>
  <c r="Q205" i="103"/>
  <c r="R204" i="103"/>
  <c r="Q204" i="103"/>
  <c r="R203" i="103"/>
  <c r="Q203" i="103"/>
  <c r="R202" i="103"/>
  <c r="Q202" i="103"/>
  <c r="R201" i="103"/>
  <c r="Q201" i="103"/>
  <c r="R200" i="103"/>
  <c r="Q200" i="103"/>
  <c r="R199" i="103"/>
  <c r="Q199" i="103"/>
  <c r="R198" i="103"/>
  <c r="Q198" i="103"/>
  <c r="R197" i="103"/>
  <c r="Q197" i="103"/>
  <c r="R196" i="103"/>
  <c r="Q196" i="103"/>
  <c r="R195" i="103"/>
  <c r="Q195" i="103"/>
  <c r="R194" i="103"/>
  <c r="Q194" i="103"/>
  <c r="R193" i="103"/>
  <c r="Q193" i="103"/>
  <c r="R192" i="103"/>
  <c r="Q192" i="103"/>
  <c r="R191" i="103"/>
  <c r="Q191" i="103"/>
  <c r="R190" i="103"/>
  <c r="Q190" i="103"/>
  <c r="R189" i="103"/>
  <c r="Q189" i="103"/>
  <c r="R188" i="103"/>
  <c r="Q188" i="103"/>
  <c r="R187" i="103"/>
  <c r="Q187" i="103"/>
  <c r="R186" i="103"/>
  <c r="Q186" i="103"/>
  <c r="R185" i="103"/>
  <c r="Q185" i="103"/>
  <c r="R184" i="103"/>
  <c r="Q184" i="103"/>
  <c r="R183" i="103"/>
  <c r="Q183" i="103"/>
  <c r="R182" i="103"/>
  <c r="Q182" i="103"/>
  <c r="R181" i="103"/>
  <c r="Q181" i="103"/>
  <c r="R180" i="103"/>
  <c r="Q180" i="103"/>
  <c r="R179" i="103"/>
  <c r="Q179" i="103"/>
  <c r="R178" i="103"/>
  <c r="Q178" i="103"/>
  <c r="R177" i="103"/>
  <c r="Q177" i="103"/>
  <c r="R176" i="103"/>
  <c r="Q176" i="103"/>
  <c r="R175" i="103"/>
  <c r="Q175" i="103"/>
  <c r="R174" i="103"/>
  <c r="Q174" i="103"/>
  <c r="R173" i="103"/>
  <c r="Q173" i="103"/>
  <c r="R172" i="103"/>
  <c r="Q172" i="103"/>
  <c r="R171" i="103"/>
  <c r="Q171" i="103"/>
  <c r="R170" i="103"/>
  <c r="Q170" i="103"/>
  <c r="R169" i="103"/>
  <c r="Q169" i="103"/>
  <c r="R168" i="103"/>
  <c r="Q168" i="103"/>
  <c r="R167" i="103"/>
  <c r="Q167" i="103"/>
  <c r="R166" i="103"/>
  <c r="Q166" i="103"/>
  <c r="R165" i="103"/>
  <c r="Q165" i="103"/>
  <c r="R164" i="103"/>
  <c r="Q164" i="103"/>
  <c r="R163" i="103"/>
  <c r="Q163" i="103"/>
  <c r="R162" i="103"/>
  <c r="Q162" i="103"/>
  <c r="R161" i="103"/>
  <c r="Q161" i="103"/>
  <c r="R160" i="103"/>
  <c r="Q160" i="103"/>
  <c r="R159" i="103"/>
  <c r="Q159" i="103"/>
  <c r="R158" i="103"/>
  <c r="Q158" i="103"/>
  <c r="R157" i="103"/>
  <c r="Q157" i="103"/>
  <c r="R156" i="103"/>
  <c r="Q156" i="103"/>
  <c r="R155" i="103"/>
  <c r="Q155" i="103"/>
  <c r="R154" i="103"/>
  <c r="Q154" i="103"/>
  <c r="R153" i="103"/>
  <c r="Q153" i="103"/>
  <c r="R152" i="103"/>
  <c r="Q152" i="103"/>
  <c r="R151" i="103"/>
  <c r="Q151" i="103"/>
  <c r="R150" i="103"/>
  <c r="Q150" i="103"/>
  <c r="R149" i="103"/>
  <c r="Q149" i="103"/>
  <c r="R148" i="103"/>
  <c r="Q148" i="103"/>
  <c r="R147" i="103"/>
  <c r="Q147" i="103"/>
  <c r="R146" i="103"/>
  <c r="Q146" i="103"/>
  <c r="R145" i="103"/>
  <c r="Q145" i="103"/>
  <c r="R144" i="103"/>
  <c r="Q144" i="103"/>
  <c r="R143" i="103"/>
  <c r="Q143" i="103"/>
  <c r="R142" i="103"/>
  <c r="Q142" i="103"/>
  <c r="R141" i="103"/>
  <c r="Q141" i="103"/>
  <c r="R140" i="103"/>
  <c r="Q140" i="103"/>
  <c r="R139" i="103"/>
  <c r="Q139" i="103"/>
  <c r="R138" i="103"/>
  <c r="Q138" i="103"/>
  <c r="R137" i="103"/>
  <c r="Q137" i="103"/>
  <c r="R136" i="103"/>
  <c r="Q136" i="103"/>
  <c r="R135" i="103"/>
  <c r="Q135" i="103"/>
  <c r="R134" i="103"/>
  <c r="Q134" i="103"/>
  <c r="R133" i="103"/>
  <c r="Q133" i="103"/>
  <c r="R132" i="103"/>
  <c r="Q132" i="103"/>
  <c r="R131" i="103"/>
  <c r="Q131" i="103"/>
  <c r="R130" i="103"/>
  <c r="Q130" i="103"/>
  <c r="R129" i="103"/>
  <c r="Q129" i="103"/>
  <c r="R128" i="103"/>
  <c r="Q128" i="103"/>
  <c r="R127" i="103"/>
  <c r="Q127" i="103"/>
  <c r="R126" i="103"/>
  <c r="Q126" i="103"/>
  <c r="R125" i="103"/>
  <c r="Q125" i="103"/>
  <c r="R124" i="103"/>
  <c r="Q124" i="103"/>
  <c r="R123" i="103"/>
  <c r="Q123" i="103"/>
  <c r="R122" i="103"/>
  <c r="Q122" i="103"/>
  <c r="R121" i="103"/>
  <c r="Q121" i="103"/>
  <c r="R120" i="103"/>
  <c r="Q120" i="103"/>
  <c r="R119" i="103"/>
  <c r="Q119" i="103"/>
  <c r="R118" i="103"/>
  <c r="Q118" i="103"/>
  <c r="R117" i="103"/>
  <c r="Q117" i="103"/>
  <c r="R116" i="103"/>
  <c r="Q116" i="103"/>
  <c r="R115" i="103"/>
  <c r="Q115" i="103"/>
  <c r="R114" i="103"/>
  <c r="Q114" i="103"/>
  <c r="R113" i="103"/>
  <c r="Q113" i="103"/>
  <c r="R112" i="103"/>
  <c r="Q112" i="103"/>
  <c r="R111" i="103"/>
  <c r="Q111" i="103"/>
  <c r="R110" i="103"/>
  <c r="Q110" i="103"/>
  <c r="R109" i="103"/>
  <c r="Q109" i="103"/>
  <c r="R108" i="103"/>
  <c r="Q108" i="103"/>
  <c r="R107" i="103"/>
  <c r="Q107" i="103"/>
  <c r="R106" i="103"/>
  <c r="Q106" i="103"/>
  <c r="R105" i="103"/>
  <c r="Q105" i="103"/>
  <c r="R104" i="103"/>
  <c r="Q104" i="103"/>
  <c r="R103" i="103"/>
  <c r="Q103" i="103"/>
  <c r="R102" i="103"/>
  <c r="Q102" i="103"/>
  <c r="R101" i="103"/>
  <c r="Q101" i="103"/>
  <c r="R100" i="103"/>
  <c r="Q100" i="103"/>
  <c r="R99" i="103"/>
  <c r="Q99" i="103"/>
  <c r="R98" i="103"/>
  <c r="Q98" i="103"/>
  <c r="R97" i="103"/>
  <c r="Q97" i="103"/>
  <c r="R96" i="103"/>
  <c r="Q96" i="103"/>
  <c r="R95" i="103"/>
  <c r="Q95" i="103"/>
  <c r="R94" i="103"/>
  <c r="Q94" i="103"/>
  <c r="R93" i="103"/>
  <c r="Q93" i="103"/>
  <c r="R92" i="103"/>
  <c r="Q92" i="103"/>
  <c r="R91" i="103"/>
  <c r="Q91" i="103"/>
  <c r="R90" i="103"/>
  <c r="Q90" i="103"/>
  <c r="R89" i="103"/>
  <c r="Q89" i="103"/>
  <c r="R88" i="103"/>
  <c r="Q88" i="103"/>
  <c r="R87" i="103"/>
  <c r="Q87" i="103"/>
  <c r="R86" i="103"/>
  <c r="Q86" i="103"/>
  <c r="R85" i="103"/>
  <c r="Q85" i="103"/>
  <c r="R84" i="103"/>
  <c r="Q84" i="103"/>
  <c r="R83" i="103"/>
  <c r="Q83" i="103"/>
  <c r="R82" i="103"/>
  <c r="Q82" i="103"/>
  <c r="R81" i="103"/>
  <c r="Q81" i="103"/>
  <c r="R80" i="103"/>
  <c r="Q80" i="103"/>
  <c r="R79" i="103"/>
  <c r="Q79" i="103"/>
  <c r="R78" i="103"/>
  <c r="Q78" i="103"/>
  <c r="R77" i="103"/>
  <c r="Q77" i="103"/>
  <c r="R76" i="103"/>
  <c r="Q76" i="103"/>
  <c r="R75" i="103"/>
  <c r="Q75" i="103"/>
  <c r="R74" i="103"/>
  <c r="Q74" i="103"/>
  <c r="R73" i="103"/>
  <c r="Q73" i="103"/>
  <c r="R72" i="103"/>
  <c r="Q72" i="103"/>
  <c r="R71" i="103"/>
  <c r="Q71" i="103"/>
  <c r="R70" i="103"/>
  <c r="Q70" i="103"/>
  <c r="R69" i="103"/>
  <c r="Q69" i="103"/>
  <c r="R68" i="103"/>
  <c r="Q68" i="103"/>
  <c r="R67" i="103"/>
  <c r="Q67" i="103"/>
  <c r="R66" i="103"/>
  <c r="Q66" i="103"/>
  <c r="R65" i="103"/>
  <c r="Q65" i="103"/>
  <c r="R64" i="103"/>
  <c r="Q64" i="103"/>
  <c r="R63" i="103"/>
  <c r="Q63" i="103"/>
  <c r="R62" i="103"/>
  <c r="Q62" i="103"/>
  <c r="R61" i="103"/>
  <c r="Q61" i="103"/>
  <c r="R60" i="103"/>
  <c r="Q60" i="103"/>
  <c r="R59" i="103"/>
  <c r="Q59" i="103"/>
  <c r="R58" i="103"/>
  <c r="Q58" i="103"/>
  <c r="R57" i="103"/>
  <c r="Q57" i="103"/>
  <c r="R56" i="103"/>
  <c r="Q56" i="103"/>
  <c r="R55" i="103"/>
  <c r="Q55" i="103"/>
  <c r="R54" i="103"/>
  <c r="Q54" i="103"/>
  <c r="R53" i="103"/>
  <c r="Q53" i="103"/>
  <c r="R52" i="103"/>
  <c r="Q52" i="103"/>
  <c r="R51" i="103"/>
  <c r="Q51" i="103"/>
  <c r="R50" i="103"/>
  <c r="Q50" i="103"/>
  <c r="R49" i="103"/>
  <c r="Q49" i="103"/>
  <c r="R48" i="103"/>
  <c r="Q48" i="103"/>
  <c r="R47" i="103"/>
  <c r="Q47" i="103"/>
  <c r="R46" i="103"/>
  <c r="Q46" i="103"/>
  <c r="R45" i="103"/>
  <c r="Q45" i="103"/>
  <c r="R44" i="103"/>
  <c r="Q44" i="103"/>
  <c r="C44" i="103"/>
  <c r="B44" i="103"/>
  <c r="R43" i="103"/>
  <c r="Q43" i="103"/>
  <c r="C43" i="103"/>
  <c r="B43" i="103"/>
  <c r="R42" i="103"/>
  <c r="Q42" i="103"/>
  <c r="C42" i="103"/>
  <c r="B42" i="103"/>
  <c r="R41" i="103"/>
  <c r="Q41" i="103"/>
  <c r="C41" i="103"/>
  <c r="B41" i="103"/>
  <c r="R40" i="103"/>
  <c r="Q40" i="103"/>
  <c r="C40" i="103"/>
  <c r="B40" i="103"/>
  <c r="R39" i="103"/>
  <c r="Q39" i="103"/>
  <c r="C39" i="103"/>
  <c r="B39" i="103"/>
  <c r="R38" i="103"/>
  <c r="Q38" i="103"/>
  <c r="C38" i="103"/>
  <c r="B38" i="103"/>
  <c r="R37" i="103"/>
  <c r="Q37" i="103"/>
  <c r="R36" i="103"/>
  <c r="Q36" i="103"/>
  <c r="R35" i="103"/>
  <c r="Q35" i="103"/>
  <c r="R34" i="103"/>
  <c r="Q34" i="103"/>
  <c r="R33" i="103"/>
  <c r="Q33" i="103"/>
  <c r="R32" i="103"/>
  <c r="Q32" i="103"/>
  <c r="R31" i="103"/>
  <c r="Q31" i="103"/>
  <c r="R30" i="103"/>
  <c r="Q30" i="103"/>
  <c r="R29" i="103"/>
  <c r="Q29" i="103"/>
  <c r="R28" i="103"/>
  <c r="Q28" i="103"/>
  <c r="R27" i="103"/>
  <c r="Q27" i="103"/>
  <c r="R26" i="103"/>
  <c r="Q26" i="103"/>
  <c r="R25" i="103"/>
  <c r="Q25" i="103"/>
  <c r="R24" i="103"/>
  <c r="Q24" i="103"/>
  <c r="R23" i="103"/>
  <c r="Q23" i="103"/>
  <c r="R22" i="103"/>
  <c r="Q22" i="103"/>
  <c r="R21" i="103"/>
  <c r="Q21" i="103"/>
  <c r="R20" i="103"/>
  <c r="Q20" i="103"/>
  <c r="R19" i="103"/>
  <c r="Q19" i="103"/>
  <c r="R18" i="103"/>
  <c r="Q18" i="103"/>
  <c r="R17" i="103"/>
  <c r="Q17" i="103"/>
  <c r="R16" i="103"/>
  <c r="Q16" i="103"/>
  <c r="R15" i="103"/>
  <c r="Q15" i="103"/>
  <c r="R14" i="103"/>
  <c r="Q14" i="103"/>
  <c r="R13" i="103"/>
  <c r="Q13" i="103"/>
  <c r="R12" i="103"/>
  <c r="Q12" i="103"/>
  <c r="R11" i="103"/>
  <c r="Q11" i="103"/>
  <c r="R10" i="103"/>
  <c r="Q10" i="103"/>
  <c r="R9" i="103"/>
  <c r="Q9" i="103"/>
  <c r="R8" i="103"/>
  <c r="Q8" i="103"/>
  <c r="R7" i="103"/>
  <c r="Q7" i="103"/>
  <c r="R6" i="103"/>
  <c r="Q6" i="103"/>
  <c r="R5" i="103"/>
  <c r="Q5" i="103"/>
  <c r="R4" i="103"/>
  <c r="Q4" i="103"/>
  <c r="R3" i="103"/>
  <c r="Q3" i="103"/>
  <c r="R2" i="103"/>
  <c r="Q2" i="103"/>
  <c r="C43" i="84"/>
  <c r="B43" i="84"/>
  <c r="C40" i="84"/>
  <c r="B40" i="84"/>
  <c r="A9" i="101"/>
  <c r="A10" i="101"/>
  <c r="C22" i="82"/>
  <c r="C9" i="82"/>
  <c r="B9" i="82"/>
  <c r="C5" i="100" l="1"/>
  <c r="D5" i="100" s="1"/>
  <c r="D4" i="100"/>
  <c r="D3" i="100"/>
  <c r="D2" i="100"/>
  <c r="D27" i="98" l="1"/>
  <c r="C27" i="98"/>
  <c r="B27" i="98"/>
  <c r="D25" i="98"/>
  <c r="C25" i="98"/>
  <c r="B25" i="98"/>
  <c r="D24" i="98"/>
  <c r="D26" i="98" s="1"/>
  <c r="C24" i="98"/>
  <c r="C26" i="98" s="1"/>
  <c r="B24" i="98"/>
  <c r="D23" i="98"/>
  <c r="C23" i="98"/>
  <c r="B23" i="98"/>
  <c r="D22" i="98"/>
  <c r="C22" i="98"/>
  <c r="B22" i="98"/>
  <c r="D21" i="98"/>
  <c r="C21" i="98"/>
  <c r="B21" i="98"/>
  <c r="D20" i="98"/>
  <c r="C20" i="98"/>
  <c r="B20" i="98"/>
  <c r="D19" i="98"/>
  <c r="C19" i="98"/>
  <c r="B19" i="98"/>
  <c r="B26" i="98" l="1"/>
  <c r="B15" i="96" l="1"/>
  <c r="B14" i="96"/>
  <c r="B38" i="84" l="1"/>
  <c r="C44" i="84"/>
  <c r="B44" i="84"/>
  <c r="C42" i="84"/>
  <c r="B42" i="84"/>
  <c r="C41" i="84"/>
  <c r="B41" i="84"/>
  <c r="C39" i="84"/>
  <c r="B39" i="84"/>
  <c r="C38" i="84"/>
  <c r="D36" i="84" l="1"/>
  <c r="E36" i="84" s="1"/>
  <c r="D34" i="84"/>
  <c r="E34" i="84" s="1"/>
  <c r="D32" i="84"/>
  <c r="E32" i="84" s="1"/>
  <c r="D30" i="84"/>
  <c r="E30" i="84" s="1"/>
  <c r="D28" i="84"/>
  <c r="E28" i="84" s="1"/>
  <c r="D26" i="84"/>
  <c r="E26" i="84" s="1"/>
  <c r="D24" i="84"/>
  <c r="E24" i="84" s="1"/>
  <c r="D22" i="84"/>
  <c r="E22" i="84" s="1"/>
  <c r="D20" i="84"/>
  <c r="E20" i="84" s="1"/>
  <c r="D18" i="84"/>
  <c r="E18" i="84" s="1"/>
  <c r="D16" i="84"/>
  <c r="E16" i="84" s="1"/>
  <c r="D14" i="84"/>
  <c r="E14" i="84" s="1"/>
  <c r="D12" i="84"/>
  <c r="E12" i="84" s="1"/>
  <c r="D10" i="84"/>
  <c r="E10" i="84" s="1"/>
  <c r="D8" i="84"/>
  <c r="E8" i="84" s="1"/>
  <c r="D6" i="84"/>
  <c r="E6" i="84" s="1"/>
  <c r="D4" i="84"/>
  <c r="E4" i="84" s="1"/>
  <c r="D2" i="84"/>
  <c r="E2" i="84" s="1"/>
  <c r="D37" i="84"/>
  <c r="E37" i="84" s="1"/>
  <c r="D35" i="84"/>
  <c r="E35" i="84" s="1"/>
  <c r="D33" i="84"/>
  <c r="E33" i="84" s="1"/>
  <c r="D31" i="84"/>
  <c r="E31" i="84" s="1"/>
  <c r="D29" i="84"/>
  <c r="E29" i="84" s="1"/>
  <c r="D27" i="84"/>
  <c r="E27" i="84" s="1"/>
  <c r="D25" i="84"/>
  <c r="E25" i="84" s="1"/>
  <c r="D23" i="84"/>
  <c r="E23" i="84" s="1"/>
  <c r="D21" i="84"/>
  <c r="E21" i="84" s="1"/>
  <c r="D19" i="84"/>
  <c r="E19" i="84" s="1"/>
  <c r="D17" i="84"/>
  <c r="E17" i="84" s="1"/>
  <c r="D15" i="84"/>
  <c r="E15" i="84" s="1"/>
  <c r="D13" i="84"/>
  <c r="E13" i="84" s="1"/>
  <c r="D11" i="84"/>
  <c r="E11" i="84" s="1"/>
  <c r="D9" i="84"/>
  <c r="E9" i="84" s="1"/>
  <c r="D7" i="84"/>
  <c r="E7" i="84" s="1"/>
  <c r="D5" i="84"/>
  <c r="E5" i="84" s="1"/>
  <c r="D3" i="84"/>
  <c r="E3" i="84" s="1"/>
  <c r="R17" i="84"/>
  <c r="R16" i="84"/>
  <c r="R15" i="84"/>
  <c r="R14" i="84"/>
  <c r="R13" i="84"/>
  <c r="R12" i="84"/>
  <c r="R11" i="84"/>
  <c r="R10" i="84"/>
  <c r="R9" i="84"/>
  <c r="R8" i="84"/>
  <c r="R7" i="84"/>
  <c r="R6" i="84"/>
  <c r="R5" i="84"/>
  <c r="R4" i="84"/>
  <c r="R3" i="84"/>
  <c r="R2" i="84"/>
  <c r="Q17" i="84"/>
  <c r="Q16" i="84"/>
  <c r="Q15" i="84"/>
  <c r="Q14" i="84"/>
  <c r="Q13" i="84"/>
  <c r="Q12" i="84"/>
  <c r="Q11" i="84"/>
  <c r="Q10" i="84"/>
  <c r="Q9" i="84"/>
  <c r="Q8" i="84"/>
  <c r="Q7" i="84"/>
  <c r="Q6" i="84"/>
  <c r="Q5" i="84"/>
  <c r="Q4" i="84"/>
  <c r="Q3" i="84"/>
  <c r="Q2" i="84"/>
  <c r="B15" i="85"/>
  <c r="B14" i="85"/>
  <c r="Q18" i="84"/>
  <c r="R18" i="84"/>
  <c r="Q19" i="84"/>
  <c r="R19" i="84"/>
  <c r="Q20" i="84"/>
  <c r="R20" i="84"/>
  <c r="Q21" i="84"/>
  <c r="R21" i="84"/>
  <c r="Q22" i="84"/>
  <c r="R22" i="84"/>
  <c r="Q23" i="84"/>
  <c r="R23" i="84"/>
  <c r="Q24" i="84"/>
  <c r="R24" i="84"/>
  <c r="Q25" i="84"/>
  <c r="R25" i="84"/>
  <c r="Q26" i="84"/>
  <c r="R26" i="84"/>
  <c r="Q27" i="84"/>
  <c r="R27" i="84"/>
  <c r="Q28" i="84"/>
  <c r="R28" i="84"/>
  <c r="Q29" i="84"/>
  <c r="R29" i="84"/>
  <c r="Q30" i="84"/>
  <c r="R30" i="84"/>
  <c r="Q31" i="84"/>
  <c r="R31" i="84"/>
  <c r="Q32" i="84"/>
  <c r="R32" i="84"/>
  <c r="Q33" i="84"/>
  <c r="R33" i="84"/>
  <c r="Q34" i="84"/>
  <c r="R34" i="84"/>
  <c r="Q35" i="84"/>
  <c r="R35" i="84"/>
  <c r="Q36" i="84"/>
  <c r="R36" i="84"/>
  <c r="Q37" i="84"/>
  <c r="R37" i="84"/>
  <c r="Q38" i="84"/>
  <c r="R38" i="84"/>
  <c r="Q39" i="84"/>
  <c r="R39" i="84"/>
  <c r="Q40" i="84"/>
  <c r="R40" i="84"/>
  <c r="Q41" i="84"/>
  <c r="R41" i="84"/>
  <c r="Q42" i="84"/>
  <c r="R42" i="84"/>
  <c r="Q43" i="84"/>
  <c r="R43" i="84"/>
  <c r="Q44" i="84"/>
  <c r="R44" i="84"/>
  <c r="Q45" i="84"/>
  <c r="R45" i="84"/>
  <c r="Q46" i="84"/>
  <c r="R46" i="84"/>
  <c r="Q47" i="84"/>
  <c r="R47" i="84"/>
  <c r="Q48" i="84"/>
  <c r="R48" i="84"/>
  <c r="Q49" i="84"/>
  <c r="R49" i="84"/>
  <c r="Q50" i="84"/>
  <c r="R50" i="84"/>
  <c r="Q51" i="84"/>
  <c r="R51" i="84"/>
  <c r="Q52" i="84"/>
  <c r="R52" i="84"/>
  <c r="Q53" i="84"/>
  <c r="R53" i="84"/>
  <c r="Q54" i="84"/>
  <c r="R54" i="84"/>
  <c r="Q55" i="84"/>
  <c r="R55" i="84"/>
  <c r="Q56" i="84"/>
  <c r="R56" i="84"/>
  <c r="Q57" i="84"/>
  <c r="R57" i="84"/>
  <c r="Q58" i="84"/>
  <c r="R58" i="84"/>
  <c r="Q59" i="84"/>
  <c r="R59" i="84"/>
  <c r="Q60" i="84"/>
  <c r="R60" i="84"/>
  <c r="Q61" i="84"/>
  <c r="R61" i="84"/>
  <c r="Q62" i="84"/>
  <c r="R62" i="84"/>
  <c r="Q63" i="84"/>
  <c r="R63" i="84"/>
  <c r="Q64" i="84"/>
  <c r="R64" i="84"/>
  <c r="Q65" i="84"/>
  <c r="R65" i="84"/>
  <c r="Q66" i="84"/>
  <c r="R66" i="84"/>
  <c r="Q67" i="84"/>
  <c r="R67" i="84"/>
  <c r="Q68" i="84"/>
  <c r="R68" i="84"/>
  <c r="Q69" i="84"/>
  <c r="R69" i="84"/>
  <c r="Q70" i="84"/>
  <c r="R70" i="84"/>
  <c r="Q71" i="84"/>
  <c r="R71" i="84"/>
  <c r="Q72" i="84"/>
  <c r="R72" i="84"/>
  <c r="Q73" i="84"/>
  <c r="R73" i="84"/>
  <c r="Q74" i="84"/>
  <c r="R74" i="84"/>
  <c r="Q75" i="84"/>
  <c r="R75" i="84"/>
  <c r="Q76" i="84"/>
  <c r="R76" i="84"/>
  <c r="Q77" i="84"/>
  <c r="R77" i="84"/>
  <c r="Q78" i="84"/>
  <c r="R78" i="84"/>
  <c r="Q79" i="84"/>
  <c r="R79" i="84"/>
  <c r="Q80" i="84"/>
  <c r="R80" i="84"/>
  <c r="Q81" i="84"/>
  <c r="R81" i="84"/>
  <c r="Q82" i="84"/>
  <c r="R82" i="84"/>
  <c r="Q83" i="84"/>
  <c r="R83" i="84"/>
  <c r="Q84" i="84"/>
  <c r="R84" i="84"/>
  <c r="Q85" i="84"/>
  <c r="R85" i="84"/>
  <c r="Q86" i="84"/>
  <c r="R86" i="84"/>
  <c r="Q87" i="84"/>
  <c r="R87" i="84"/>
  <c r="Q88" i="84"/>
  <c r="R88" i="84"/>
  <c r="Q89" i="84"/>
  <c r="R89" i="84"/>
  <c r="Q90" i="84"/>
  <c r="R90" i="84"/>
  <c r="Q91" i="84"/>
  <c r="R91" i="84"/>
  <c r="Q92" i="84"/>
  <c r="R92" i="84"/>
  <c r="Q93" i="84"/>
  <c r="R93" i="84"/>
  <c r="Q94" i="84"/>
  <c r="R94" i="84"/>
  <c r="Q95" i="84"/>
  <c r="R95" i="84"/>
  <c r="Q96" i="84"/>
  <c r="R96" i="84"/>
  <c r="Q97" i="84"/>
  <c r="R97" i="84"/>
  <c r="Q98" i="84"/>
  <c r="R98" i="84"/>
  <c r="Q99" i="84"/>
  <c r="R99" i="84"/>
  <c r="Q100" i="84"/>
  <c r="R100" i="84"/>
  <c r="Q101" i="84"/>
  <c r="R101" i="84"/>
  <c r="Q102" i="84"/>
  <c r="R102" i="84"/>
  <c r="Q103" i="84"/>
  <c r="R103" i="84"/>
  <c r="Q104" i="84"/>
  <c r="R104" i="84"/>
  <c r="Q105" i="84"/>
  <c r="R105" i="84"/>
  <c r="Q106" i="84"/>
  <c r="R106" i="84"/>
  <c r="Q107" i="84"/>
  <c r="R107" i="84"/>
  <c r="Q108" i="84"/>
  <c r="R108" i="84"/>
  <c r="Q109" i="84"/>
  <c r="R109" i="84"/>
  <c r="Q110" i="84"/>
  <c r="R110" i="84"/>
  <c r="Q111" i="84"/>
  <c r="R111" i="84"/>
  <c r="Q112" i="84"/>
  <c r="R112" i="84"/>
  <c r="Q113" i="84"/>
  <c r="R113" i="84"/>
  <c r="Q114" i="84"/>
  <c r="R114" i="84"/>
  <c r="Q115" i="84"/>
  <c r="R115" i="84"/>
  <c r="Q116" i="84"/>
  <c r="R116" i="84"/>
  <c r="Q117" i="84"/>
  <c r="R117" i="84"/>
  <c r="Q118" i="84"/>
  <c r="R118" i="84"/>
  <c r="Q119" i="84"/>
  <c r="R119" i="84"/>
  <c r="Q120" i="84"/>
  <c r="R120" i="84"/>
  <c r="Q121" i="84"/>
  <c r="R121" i="84"/>
  <c r="Q122" i="84"/>
  <c r="R122" i="84"/>
  <c r="Q123" i="84"/>
  <c r="R123" i="84"/>
  <c r="Q124" i="84"/>
  <c r="R124" i="84"/>
  <c r="Q125" i="84"/>
  <c r="R125" i="84"/>
  <c r="Q126" i="84"/>
  <c r="R126" i="84"/>
  <c r="Q127" i="84"/>
  <c r="R127" i="84"/>
  <c r="Q128" i="84"/>
  <c r="R128" i="84"/>
  <c r="Q129" i="84"/>
  <c r="R129" i="84"/>
  <c r="Q130" i="84"/>
  <c r="R130" i="84"/>
  <c r="Q131" i="84"/>
  <c r="R131" i="84"/>
  <c r="Q132" i="84"/>
  <c r="R132" i="84"/>
  <c r="Q133" i="84"/>
  <c r="R133" i="84"/>
  <c r="Q134" i="84"/>
  <c r="R134" i="84"/>
  <c r="Q135" i="84"/>
  <c r="R135" i="84"/>
  <c r="Q136" i="84"/>
  <c r="R136" i="84"/>
  <c r="Q137" i="84"/>
  <c r="R137" i="84"/>
  <c r="Q138" i="84"/>
  <c r="R138" i="84"/>
  <c r="Q139" i="84"/>
  <c r="R139" i="84"/>
  <c r="Q140" i="84"/>
  <c r="R140" i="84"/>
  <c r="Q141" i="84"/>
  <c r="R141" i="84"/>
  <c r="Q142" i="84"/>
  <c r="R142" i="84"/>
  <c r="Q143" i="84"/>
  <c r="R143" i="84"/>
  <c r="Q144" i="84"/>
  <c r="R144" i="84"/>
  <c r="Q145" i="84"/>
  <c r="R145" i="84"/>
  <c r="Q146" i="84"/>
  <c r="R146" i="84"/>
  <c r="Q147" i="84"/>
  <c r="R147" i="84"/>
  <c r="Q148" i="84"/>
  <c r="R148" i="84"/>
  <c r="Q149" i="84"/>
  <c r="R149" i="84"/>
  <c r="Q150" i="84"/>
  <c r="R150" i="84"/>
  <c r="Q151" i="84"/>
  <c r="R151" i="84"/>
  <c r="Q152" i="84"/>
  <c r="R152" i="84"/>
  <c r="Q153" i="84"/>
  <c r="R153" i="84"/>
  <c r="Q154" i="84"/>
  <c r="R154" i="84"/>
  <c r="Q155" i="84"/>
  <c r="R155" i="84"/>
  <c r="Q156" i="84"/>
  <c r="R156" i="84"/>
  <c r="Q157" i="84"/>
  <c r="R157" i="84"/>
  <c r="Q158" i="84"/>
  <c r="R158" i="84"/>
  <c r="Q159" i="84"/>
  <c r="R159" i="84"/>
  <c r="Q160" i="84"/>
  <c r="R160" i="84"/>
  <c r="Q161" i="84"/>
  <c r="R161" i="84"/>
  <c r="Q162" i="84"/>
  <c r="R162" i="84"/>
  <c r="Q163" i="84"/>
  <c r="R163" i="84"/>
  <c r="Q164" i="84"/>
  <c r="R164" i="84"/>
  <c r="Q165" i="84"/>
  <c r="R165" i="84"/>
  <c r="Q166" i="84"/>
  <c r="R166" i="84"/>
  <c r="Q167" i="84"/>
  <c r="R167" i="84"/>
  <c r="Q168" i="84"/>
  <c r="R168" i="84"/>
  <c r="Q169" i="84"/>
  <c r="R169" i="84"/>
  <c r="Q170" i="84"/>
  <c r="R170" i="84"/>
  <c r="Q171" i="84"/>
  <c r="R171" i="84"/>
  <c r="Q172" i="84"/>
  <c r="R172" i="84"/>
  <c r="Q173" i="84"/>
  <c r="R173" i="84"/>
  <c r="Q174" i="84"/>
  <c r="R174" i="84"/>
  <c r="Q175" i="84"/>
  <c r="R175" i="84"/>
  <c r="Q176" i="84"/>
  <c r="R176" i="84"/>
  <c r="Q177" i="84"/>
  <c r="R177" i="84"/>
  <c r="Q178" i="84"/>
  <c r="R178" i="84"/>
  <c r="Q179" i="84"/>
  <c r="R179" i="84"/>
  <c r="Q180" i="84"/>
  <c r="R180" i="84"/>
  <c r="Q181" i="84"/>
  <c r="R181" i="84"/>
  <c r="Q182" i="84"/>
  <c r="R182" i="84"/>
  <c r="Q183" i="84"/>
  <c r="R183" i="84"/>
  <c r="Q184" i="84"/>
  <c r="R184" i="84"/>
  <c r="Q185" i="84"/>
  <c r="R185" i="84"/>
  <c r="Q186" i="84"/>
  <c r="R186" i="84"/>
  <c r="Q187" i="84"/>
  <c r="R187" i="84"/>
  <c r="Q188" i="84"/>
  <c r="R188" i="84"/>
  <c r="Q189" i="84"/>
  <c r="R189" i="84"/>
  <c r="Q190" i="84"/>
  <c r="R190" i="84"/>
  <c r="Q191" i="84"/>
  <c r="R191" i="84"/>
  <c r="Q192" i="84"/>
  <c r="R192" i="84"/>
  <c r="Q193" i="84"/>
  <c r="R193" i="84"/>
  <c r="Q194" i="84"/>
  <c r="R194" i="84"/>
  <c r="Q195" i="84"/>
  <c r="R195" i="84"/>
  <c r="Q196" i="84"/>
  <c r="R196" i="84"/>
  <c r="Q197" i="84"/>
  <c r="R197" i="84"/>
  <c r="Q198" i="84"/>
  <c r="R198" i="84"/>
  <c r="Q199" i="84"/>
  <c r="R199" i="84"/>
  <c r="Q200" i="84"/>
  <c r="R200" i="84"/>
  <c r="Q201" i="84"/>
  <c r="R201" i="84"/>
  <c r="Q202" i="84"/>
  <c r="R202" i="84"/>
  <c r="Q203" i="84"/>
  <c r="R203" i="84"/>
  <c r="Q204" i="84"/>
  <c r="R204" i="84"/>
  <c r="Q205" i="84"/>
  <c r="R205" i="84"/>
  <c r="Q206" i="84"/>
  <c r="R206" i="84"/>
  <c r="Q207" i="84"/>
  <c r="R207" i="84"/>
  <c r="Q208" i="84"/>
  <c r="R208" i="84"/>
  <c r="Q209" i="84"/>
  <c r="R209" i="84"/>
  <c r="Q210" i="84"/>
  <c r="R210" i="84"/>
  <c r="Q211" i="84"/>
  <c r="R211" i="84"/>
  <c r="Q212" i="84"/>
  <c r="R212" i="84"/>
  <c r="Q213" i="84"/>
  <c r="R213" i="84"/>
  <c r="Q214" i="84"/>
  <c r="R214" i="84"/>
  <c r="Q215" i="84"/>
  <c r="R215" i="84"/>
  <c r="Q216" i="84"/>
  <c r="R216" i="84"/>
  <c r="Q217" i="84"/>
  <c r="R217" i="84"/>
  <c r="Q218" i="84"/>
  <c r="R218" i="84"/>
  <c r="Q219" i="84"/>
  <c r="R219" i="84"/>
  <c r="Q220" i="84"/>
  <c r="R220" i="84"/>
  <c r="Q221" i="84"/>
  <c r="R221" i="84"/>
  <c r="Q222" i="84"/>
  <c r="R222" i="84"/>
  <c r="Q223" i="84"/>
  <c r="R223" i="84"/>
  <c r="Q224" i="84"/>
  <c r="R224" i="84"/>
  <c r="Q225" i="84"/>
  <c r="R225" i="84"/>
  <c r="Q226" i="84"/>
  <c r="R226" i="84"/>
  <c r="Q227" i="84"/>
  <c r="R227" i="84"/>
  <c r="Q228" i="84"/>
  <c r="R228" i="84"/>
  <c r="Q229" i="84"/>
  <c r="R229" i="84"/>
  <c r="Q230" i="84"/>
  <c r="R230" i="84"/>
  <c r="Q231" i="84"/>
  <c r="R231" i="84"/>
  <c r="Q232" i="84"/>
  <c r="R232" i="84"/>
  <c r="Q233" i="84"/>
  <c r="R233" i="84"/>
  <c r="Q234" i="84"/>
  <c r="R234" i="84"/>
  <c r="Q235" i="84"/>
  <c r="R235" i="84"/>
  <c r="Q236" i="84"/>
  <c r="R236" i="84"/>
  <c r="Q237" i="84"/>
  <c r="R237" i="84"/>
  <c r="Q238" i="84"/>
  <c r="R238" i="84"/>
  <c r="Q239" i="84"/>
  <c r="R239" i="84"/>
  <c r="Q240" i="84"/>
  <c r="R240" i="84"/>
  <c r="Q241" i="84"/>
  <c r="R241" i="84"/>
  <c r="Q242" i="84"/>
  <c r="R242" i="84"/>
  <c r="Q243" i="84"/>
  <c r="R243" i="84"/>
  <c r="Q244" i="84"/>
  <c r="R244" i="84"/>
  <c r="Q245" i="84"/>
  <c r="R245" i="84"/>
  <c r="Q246" i="84"/>
  <c r="R246" i="84"/>
  <c r="Q247" i="84"/>
  <c r="R247" i="84"/>
  <c r="Q248" i="84"/>
  <c r="R248" i="84"/>
  <c r="Q249" i="84"/>
  <c r="R249" i="84"/>
  <c r="Q250" i="84"/>
  <c r="R250" i="84"/>
  <c r="Q251" i="84"/>
  <c r="R251" i="84"/>
  <c r="Q252" i="84"/>
  <c r="R252" i="84"/>
  <c r="Q253" i="84"/>
  <c r="R253" i="84"/>
  <c r="Q254" i="84"/>
  <c r="R254" i="84"/>
  <c r="Q255" i="84"/>
  <c r="R255" i="84"/>
  <c r="Q256" i="84"/>
  <c r="R256" i="84"/>
  <c r="Q257" i="84"/>
  <c r="R257" i="84"/>
  <c r="Q258" i="84"/>
  <c r="R258" i="84"/>
  <c r="Q259" i="84"/>
  <c r="R259" i="84"/>
  <c r="Q260" i="84"/>
  <c r="R260" i="84"/>
  <c r="Q261" i="84"/>
  <c r="R261" i="84"/>
  <c r="Q262" i="84"/>
  <c r="R262" i="84"/>
  <c r="Q263" i="84"/>
  <c r="R263" i="84"/>
  <c r="Q264" i="84"/>
  <c r="R264" i="84"/>
  <c r="Q265" i="84"/>
  <c r="R265" i="84"/>
  <c r="Q266" i="84"/>
  <c r="R266" i="84"/>
  <c r="Q267" i="84"/>
  <c r="R267" i="84"/>
  <c r="Q268" i="84"/>
  <c r="R268" i="84"/>
  <c r="Q269" i="84"/>
  <c r="R269" i="84"/>
  <c r="Q270" i="84"/>
  <c r="R270" i="84"/>
  <c r="Q271" i="84"/>
  <c r="R271" i="84"/>
  <c r="Q272" i="84"/>
  <c r="R272" i="84"/>
  <c r="Q273" i="84"/>
  <c r="R273" i="84"/>
  <c r="Q274" i="84"/>
  <c r="R274" i="84"/>
  <c r="Q275" i="84"/>
  <c r="R275" i="84"/>
  <c r="Q276" i="84"/>
  <c r="R276" i="84"/>
  <c r="Q277" i="84"/>
  <c r="R277" i="84"/>
  <c r="Q278" i="84"/>
  <c r="R278" i="84"/>
  <c r="Q279" i="84"/>
  <c r="R279" i="84"/>
  <c r="Q280" i="84"/>
  <c r="R280" i="84"/>
  <c r="Q281" i="84"/>
  <c r="R281" i="84"/>
  <c r="Q282" i="84"/>
  <c r="R282" i="84"/>
  <c r="Q283" i="84"/>
  <c r="R283" i="84"/>
  <c r="Q284" i="84"/>
  <c r="R284" i="84"/>
  <c r="Q285" i="84"/>
  <c r="R285" i="84"/>
  <c r="Q286" i="84"/>
  <c r="R286" i="84"/>
  <c r="Q287" i="84"/>
  <c r="R287" i="84"/>
  <c r="Q288" i="84"/>
  <c r="R288" i="84"/>
  <c r="Q289" i="84"/>
  <c r="R289" i="84"/>
  <c r="Q290" i="84"/>
  <c r="R290" i="84"/>
  <c r="Q291" i="84"/>
  <c r="R291" i="84"/>
  <c r="Q292" i="84"/>
  <c r="R292" i="84"/>
  <c r="Q293" i="84"/>
  <c r="R293" i="84"/>
  <c r="Q294" i="84"/>
  <c r="R294" i="84"/>
  <c r="Q295" i="84"/>
  <c r="R295" i="84"/>
  <c r="Q296" i="84"/>
  <c r="R296" i="84"/>
  <c r="Q297" i="84"/>
  <c r="R297" i="84"/>
  <c r="Q298" i="84"/>
  <c r="R298" i="84"/>
  <c r="Q299" i="84"/>
  <c r="R299" i="84"/>
  <c r="Q300" i="84"/>
  <c r="R300" i="84"/>
  <c r="Q301" i="84"/>
  <c r="R301" i="84"/>
  <c r="Q302" i="84"/>
  <c r="R302" i="84"/>
  <c r="Q303" i="84"/>
  <c r="R303" i="84"/>
  <c r="Q304" i="84"/>
  <c r="R304" i="84"/>
  <c r="Q305" i="84"/>
  <c r="R305" i="84"/>
  <c r="Q306" i="84"/>
  <c r="R306" i="84"/>
  <c r="Q307" i="84"/>
  <c r="R307" i="84"/>
  <c r="Q308" i="84"/>
  <c r="R308" i="84"/>
  <c r="Q309" i="84"/>
  <c r="R309" i="84"/>
  <c r="Q310" i="84"/>
  <c r="R310" i="84"/>
  <c r="Q311" i="84"/>
  <c r="R311" i="84"/>
  <c r="Q312" i="84"/>
  <c r="R312" i="84"/>
  <c r="Q313" i="84"/>
  <c r="R313" i="84"/>
  <c r="Q314" i="84"/>
  <c r="R314" i="84"/>
  <c r="Q315" i="84"/>
  <c r="R315" i="84"/>
  <c r="Q316" i="84"/>
  <c r="R316" i="84"/>
  <c r="Q317" i="84"/>
  <c r="R317" i="84"/>
  <c r="Q318" i="84"/>
  <c r="R318" i="84"/>
  <c r="Q319" i="84"/>
  <c r="R319" i="84"/>
  <c r="Q320" i="84"/>
  <c r="R320" i="84"/>
  <c r="Q321" i="84"/>
  <c r="R321" i="84"/>
  <c r="Q322" i="84"/>
  <c r="R322" i="84"/>
  <c r="Q323" i="84"/>
  <c r="R323" i="84"/>
  <c r="Q324" i="84"/>
  <c r="R324" i="84"/>
  <c r="Q325" i="84"/>
  <c r="R325" i="84"/>
  <c r="Q326" i="84"/>
  <c r="R326" i="84"/>
  <c r="Q327" i="84"/>
  <c r="R327" i="84"/>
  <c r="E42" i="84" l="1"/>
  <c r="E39" i="84"/>
  <c r="E43" i="84"/>
  <c r="B13" i="83"/>
  <c r="B14" i="83" s="1"/>
  <c r="B5" i="83"/>
  <c r="E45" i="84" l="1"/>
  <c r="E48" i="84"/>
  <c r="C8" i="76"/>
  <c r="C7" i="76"/>
  <c r="E55" i="84" l="1"/>
  <c r="E52" i="84"/>
  <c r="B102" i="74"/>
  <c r="B101" i="74"/>
  <c r="B100" i="74"/>
  <c r="B99" i="74"/>
  <c r="B98" i="74"/>
  <c r="B97" i="74"/>
  <c r="B96" i="74"/>
  <c r="B95" i="74"/>
  <c r="B94" i="74"/>
  <c r="B93" i="74"/>
  <c r="B92" i="74"/>
  <c r="B91" i="74"/>
  <c r="B90" i="74"/>
  <c r="B89" i="74"/>
  <c r="B88" i="74"/>
  <c r="B87" i="74"/>
  <c r="B86" i="74"/>
  <c r="B85" i="74"/>
  <c r="B84" i="74"/>
  <c r="B83" i="74"/>
  <c r="B82" i="74"/>
  <c r="B81" i="74"/>
  <c r="B80" i="74"/>
  <c r="B79" i="74"/>
  <c r="B78" i="74"/>
  <c r="B77" i="74"/>
  <c r="B76" i="74"/>
  <c r="B75" i="74"/>
  <c r="B74" i="74"/>
  <c r="B73" i="74"/>
  <c r="B72" i="74"/>
  <c r="B71" i="74"/>
  <c r="B70" i="74"/>
  <c r="B69" i="74"/>
  <c r="B68" i="74"/>
  <c r="B67" i="74"/>
  <c r="B66" i="74"/>
  <c r="B65" i="74"/>
  <c r="B64" i="74"/>
  <c r="B63" i="74"/>
  <c r="B62" i="74"/>
  <c r="B61" i="74"/>
  <c r="B60" i="74"/>
  <c r="B59" i="74"/>
  <c r="B58" i="74"/>
  <c r="B57" i="74"/>
  <c r="B56" i="74"/>
  <c r="B55" i="74"/>
  <c r="B54" i="74"/>
  <c r="B53" i="74"/>
  <c r="B52" i="74"/>
  <c r="B51" i="74"/>
  <c r="B50" i="74"/>
  <c r="B49" i="74"/>
  <c r="B48" i="74"/>
  <c r="B47" i="74"/>
  <c r="B46" i="74"/>
  <c r="B45" i="74"/>
  <c r="B44" i="74"/>
  <c r="B43" i="74"/>
  <c r="B42" i="74"/>
  <c r="B41" i="74"/>
  <c r="B40" i="74"/>
  <c r="B39" i="74"/>
  <c r="B38" i="74"/>
  <c r="B37" i="74"/>
  <c r="B36" i="74"/>
  <c r="B35" i="74"/>
  <c r="B34" i="74"/>
  <c r="B33" i="74"/>
  <c r="B32" i="74"/>
  <c r="B31" i="74"/>
  <c r="B30" i="74"/>
  <c r="B29" i="74"/>
  <c r="B28" i="74"/>
  <c r="B27" i="74"/>
  <c r="B26" i="74"/>
  <c r="B25" i="74"/>
  <c r="B24" i="74"/>
  <c r="B23" i="74"/>
  <c r="B22" i="74"/>
  <c r="B21" i="74"/>
  <c r="B20" i="74"/>
  <c r="B19" i="74"/>
  <c r="B18" i="74"/>
  <c r="B17" i="74"/>
  <c r="B16" i="74"/>
  <c r="B15" i="74"/>
  <c r="B14" i="74"/>
  <c r="B13" i="74"/>
  <c r="B12" i="74"/>
  <c r="B11" i="74"/>
  <c r="B10" i="74"/>
  <c r="B9" i="74"/>
  <c r="B8" i="74"/>
  <c r="B7" i="74"/>
  <c r="B6" i="74"/>
  <c r="B5" i="74"/>
  <c r="B4" i="74"/>
  <c r="B3" i="74"/>
  <c r="B2" i="74"/>
  <c r="D10" i="65" l="1"/>
  <c r="D9" i="65"/>
  <c r="D8" i="65"/>
  <c r="D7" i="65"/>
  <c r="D6" i="65"/>
  <c r="D5" i="65"/>
  <c r="D4" i="65"/>
  <c r="D3" i="65"/>
  <c r="B12" i="63"/>
  <c r="D4" i="46" l="1"/>
  <c r="D3" i="46"/>
  <c r="D2" i="46"/>
  <c r="C5" i="46"/>
  <c r="D5" i="46" s="1"/>
</calcChain>
</file>

<file path=xl/sharedStrings.xml><?xml version="1.0" encoding="utf-8"?>
<sst xmlns="http://schemas.openxmlformats.org/spreadsheetml/2006/main" count="395" uniqueCount="253">
  <si>
    <t>行ラベル</t>
  </si>
  <si>
    <t>総計</t>
  </si>
  <si>
    <t>女性</t>
    <rPh sb="0" eb="2">
      <t>ジョセイ</t>
    </rPh>
    <phoneticPr fontId="1"/>
  </si>
  <si>
    <t>男性</t>
    <rPh sb="0" eb="2">
      <t>ダンセイ</t>
    </rPh>
    <phoneticPr fontId="1"/>
  </si>
  <si>
    <t>頻度</t>
  </si>
  <si>
    <t>次の級</t>
  </si>
  <si>
    <t>賛成</t>
    <rPh sb="0" eb="2">
      <t>サンセイ</t>
    </rPh>
    <phoneticPr fontId="1"/>
  </si>
  <si>
    <t>反対</t>
    <rPh sb="0" eb="2">
      <t>ハンタイ</t>
    </rPh>
    <phoneticPr fontId="1"/>
  </si>
  <si>
    <t>どちらとも言えない</t>
    <rPh sb="5" eb="6">
      <t>イ</t>
    </rPh>
    <phoneticPr fontId="1"/>
  </si>
  <si>
    <t>生産量(t)</t>
    <rPh sb="0" eb="2">
      <t>セイサン</t>
    </rPh>
    <rPh sb="2" eb="3">
      <t>リョウ</t>
    </rPh>
    <phoneticPr fontId="5"/>
  </si>
  <si>
    <t>北海道</t>
    <rPh sb="0" eb="3">
      <t>ホッカイドウ</t>
    </rPh>
    <phoneticPr fontId="5"/>
  </si>
  <si>
    <t>選択肢</t>
    <rPh sb="0" eb="3">
      <t>センタクシ</t>
    </rPh>
    <phoneticPr fontId="8"/>
  </si>
  <si>
    <t>回答数</t>
    <rPh sb="0" eb="3">
      <t>カイトウスウ</t>
    </rPh>
    <phoneticPr fontId="8"/>
  </si>
  <si>
    <t>満足している</t>
    <rPh sb="0" eb="2">
      <t>マンゾク</t>
    </rPh>
    <phoneticPr fontId="8"/>
  </si>
  <si>
    <t>どちらとも言えない</t>
    <rPh sb="5" eb="6">
      <t>イ</t>
    </rPh>
    <phoneticPr fontId="8"/>
  </si>
  <si>
    <t>不満である</t>
    <rPh sb="0" eb="2">
      <t>フマン</t>
    </rPh>
    <phoneticPr fontId="8"/>
  </si>
  <si>
    <t>売上高</t>
    <rPh sb="0" eb="2">
      <t>ウリアゲ</t>
    </rPh>
    <rPh sb="2" eb="3">
      <t>ダカ</t>
    </rPh>
    <phoneticPr fontId="5"/>
  </si>
  <si>
    <t>1月</t>
    <rPh sb="1" eb="2">
      <t>ガツ</t>
    </rPh>
    <phoneticPr fontId="5"/>
  </si>
  <si>
    <t>2月</t>
    <rPh sb="1" eb="2">
      <t>ガツ</t>
    </rPh>
    <phoneticPr fontId="5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</si>
  <si>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</si>
  <si>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</si>
  <si>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</si>
  <si>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</si>
  <si>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</si>
  <si>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</si>
  <si>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</si>
  <si>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</si>
  <si>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</si>
  <si>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</si>
  <si>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経過日</t>
    <rPh sb="0" eb="2">
      <t>ケイカ</t>
    </rPh>
    <rPh sb="2" eb="3">
      <t>ビ</t>
    </rPh>
    <phoneticPr fontId="1"/>
  </si>
  <si>
    <t>？？</t>
    <phoneticPr fontId="5"/>
  </si>
  <si>
    <t>最高気温（℃）</t>
  </si>
  <si>
    <t>売上個数</t>
    <rPh sb="2" eb="4">
      <t>コスウ</t>
    </rPh>
    <phoneticPr fontId="5"/>
  </si>
  <si>
    <t>回答</t>
    <rPh sb="0" eb="2">
      <t>カイトウ</t>
    </rPh>
    <phoneticPr fontId="5"/>
  </si>
  <si>
    <t>回答者数</t>
    <rPh sb="0" eb="2">
      <t>カイトウ</t>
    </rPh>
    <rPh sb="2" eb="3">
      <t>シャ</t>
    </rPh>
    <rPh sb="3" eb="4">
      <t>スウ</t>
    </rPh>
    <phoneticPr fontId="5"/>
  </si>
  <si>
    <t>赤</t>
    <rPh sb="0" eb="1">
      <t>アカ</t>
    </rPh>
    <phoneticPr fontId="5"/>
  </si>
  <si>
    <t>青</t>
    <rPh sb="0" eb="1">
      <t>アオ</t>
    </rPh>
    <phoneticPr fontId="5"/>
  </si>
  <si>
    <t>緑</t>
    <rPh sb="0" eb="1">
      <t>ミドリ</t>
    </rPh>
    <phoneticPr fontId="5"/>
  </si>
  <si>
    <t>黄</t>
    <rPh sb="0" eb="1">
      <t>キ</t>
    </rPh>
    <phoneticPr fontId="5"/>
  </si>
  <si>
    <t>橙</t>
    <rPh sb="0" eb="1">
      <t>ダイダイ</t>
    </rPh>
    <phoneticPr fontId="5"/>
  </si>
  <si>
    <t>黒</t>
    <rPh sb="0" eb="1">
      <t>クロ</t>
    </rPh>
    <phoneticPr fontId="5"/>
  </si>
  <si>
    <t>白</t>
    <rPh sb="0" eb="1">
      <t>シロ</t>
    </rPh>
    <phoneticPr fontId="5"/>
  </si>
  <si>
    <t>紫</t>
    <rPh sb="0" eb="1">
      <t>ムラサキ</t>
    </rPh>
    <phoneticPr fontId="5"/>
  </si>
  <si>
    <t>その他</t>
    <rPh sb="2" eb="3">
      <t>タ</t>
    </rPh>
    <phoneticPr fontId="5"/>
  </si>
  <si>
    <t>合計</t>
    <rPh sb="0" eb="2">
      <t>ゴウケイ</t>
    </rPh>
    <phoneticPr fontId="1"/>
  </si>
  <si>
    <t>受注高</t>
    <rPh sb="0" eb="3">
      <t>ジュチュウダカ</t>
    </rPh>
    <phoneticPr fontId="5"/>
  </si>
  <si>
    <t>支店</t>
    <rPh sb="0" eb="2">
      <t>シテン</t>
    </rPh>
    <phoneticPr fontId="5"/>
  </si>
  <si>
    <t>東京</t>
    <rPh sb="0" eb="2">
      <t>トウキョウ</t>
    </rPh>
    <phoneticPr fontId="5"/>
  </si>
  <si>
    <t>仙台</t>
    <rPh sb="0" eb="2">
      <t>センダイ</t>
    </rPh>
    <phoneticPr fontId="5"/>
  </si>
  <si>
    <t>名古屋</t>
    <rPh sb="0" eb="3">
      <t>ナゴヤ</t>
    </rPh>
    <phoneticPr fontId="5"/>
  </si>
  <si>
    <t>大阪</t>
    <rPh sb="0" eb="2">
      <t>オオサカ</t>
    </rPh>
    <phoneticPr fontId="5"/>
  </si>
  <si>
    <t>広島</t>
    <rPh sb="0" eb="2">
      <t>ヒロシマ</t>
    </rPh>
    <phoneticPr fontId="5"/>
  </si>
  <si>
    <t>福岡</t>
    <rPh sb="0" eb="2">
      <t>フクオカ</t>
    </rPh>
    <phoneticPr fontId="1"/>
  </si>
  <si>
    <t>松山</t>
    <rPh sb="0" eb="2">
      <t>マツヤマ</t>
    </rPh>
    <phoneticPr fontId="1"/>
  </si>
  <si>
    <t>売上高（千円）</t>
    <rPh sb="0" eb="2">
      <t>ウリアゲ</t>
    </rPh>
    <rPh sb="2" eb="3">
      <t>ダカ</t>
    </rPh>
    <rPh sb="4" eb="5">
      <t>セン</t>
    </rPh>
    <rPh sb="5" eb="6">
      <t>エン</t>
    </rPh>
    <phoneticPr fontId="5"/>
  </si>
  <si>
    <t>平均</t>
    <rPh sb="0" eb="2">
      <t>ヘイキン</t>
    </rPh>
    <phoneticPr fontId="5"/>
  </si>
  <si>
    <t>受注件数</t>
    <rPh sb="0" eb="2">
      <t>ジュチュウ</t>
    </rPh>
    <rPh sb="2" eb="4">
      <t>ケンスウ</t>
    </rPh>
    <phoneticPr fontId="5"/>
  </si>
  <si>
    <t>年</t>
    <rPh sb="0" eb="1">
      <t>ネン</t>
    </rPh>
    <phoneticPr fontId="5"/>
  </si>
  <si>
    <t>2014年</t>
    <rPh sb="4" eb="5">
      <t>ネン</t>
    </rPh>
    <phoneticPr fontId="5"/>
  </si>
  <si>
    <t>2015年</t>
    <rPh sb="4" eb="5">
      <t>ネン</t>
    </rPh>
    <phoneticPr fontId="5"/>
  </si>
  <si>
    <t>選択肢</t>
    <rPh sb="0" eb="3">
      <t>センタクシ</t>
    </rPh>
    <phoneticPr fontId="5"/>
  </si>
  <si>
    <t>50～59</t>
    <phoneticPr fontId="5"/>
  </si>
  <si>
    <t>40～49</t>
    <phoneticPr fontId="5"/>
  </si>
  <si>
    <t>30～39</t>
    <phoneticPr fontId="1"/>
  </si>
  <si>
    <t>60～69</t>
    <phoneticPr fontId="5"/>
  </si>
  <si>
    <t xml:space="preserve">日付 </t>
    <phoneticPr fontId="5"/>
  </si>
  <si>
    <t xml:space="preserve">始値 </t>
    <phoneticPr fontId="5"/>
  </si>
  <si>
    <t xml:space="preserve">高値 </t>
    <phoneticPr fontId="5"/>
  </si>
  <si>
    <t xml:space="preserve">安値 </t>
    <phoneticPr fontId="5"/>
  </si>
  <si>
    <t xml:space="preserve">終値 </t>
    <phoneticPr fontId="5"/>
  </si>
  <si>
    <t>日付</t>
    <rPh sb="0" eb="2">
      <t>ヒヅケ</t>
    </rPh>
    <phoneticPr fontId="1"/>
  </si>
  <si>
    <t>営業日</t>
    <rPh sb="0" eb="3">
      <t>エイギョウビ</t>
    </rPh>
    <phoneticPr fontId="5"/>
  </si>
  <si>
    <t>累積件数</t>
    <rPh sb="0" eb="2">
      <t>ルイセキ</t>
    </rPh>
    <rPh sb="2" eb="4">
      <t>ケンスウ</t>
    </rPh>
    <phoneticPr fontId="5"/>
  </si>
  <si>
    <t>拠点</t>
    <rPh sb="0" eb="2">
      <t>キョテン</t>
    </rPh>
    <phoneticPr fontId="3"/>
  </si>
  <si>
    <t>売上高</t>
    <rPh sb="0" eb="3">
      <t>ウリアゲダカ</t>
    </rPh>
    <phoneticPr fontId="3"/>
  </si>
  <si>
    <t>売上粗利</t>
    <rPh sb="0" eb="2">
      <t>ウリアゲダカ</t>
    </rPh>
    <rPh sb="2" eb="4">
      <t>アラリ</t>
    </rPh>
    <phoneticPr fontId="3"/>
  </si>
  <si>
    <t>経常利益</t>
    <rPh sb="0" eb="4">
      <t>ケイジョウリエキ</t>
    </rPh>
    <phoneticPr fontId="3"/>
  </si>
  <si>
    <t>札幌</t>
    <rPh sb="0" eb="2">
      <t>サッポロ</t>
    </rPh>
    <phoneticPr fontId="3"/>
  </si>
  <si>
    <t>東北</t>
  </si>
  <si>
    <t>東京</t>
    <rPh sb="0" eb="2">
      <t>トウキョウ</t>
    </rPh>
    <phoneticPr fontId="3"/>
  </si>
  <si>
    <t>中部</t>
  </si>
  <si>
    <t>大阪</t>
    <rPh sb="0" eb="2">
      <t>オオサカ</t>
    </rPh>
    <phoneticPr fontId="3"/>
  </si>
  <si>
    <t>中国</t>
  </si>
  <si>
    <t>福岡</t>
    <rPh sb="0" eb="2">
      <t>フクオカ</t>
    </rPh>
    <phoneticPr fontId="3"/>
  </si>
  <si>
    <t>U.S.A.</t>
    <phoneticPr fontId="5"/>
  </si>
  <si>
    <t>Singapore</t>
    <phoneticPr fontId="5"/>
  </si>
  <si>
    <t>Malaysia</t>
    <phoneticPr fontId="5"/>
  </si>
  <si>
    <t>Germany</t>
    <phoneticPr fontId="5"/>
  </si>
  <si>
    <t>輸出先国</t>
    <rPh sb="0" eb="2">
      <t>ユシュツ</t>
    </rPh>
    <rPh sb="2" eb="3">
      <t>サキ</t>
    </rPh>
    <rPh sb="3" eb="4">
      <t>コク</t>
    </rPh>
    <phoneticPr fontId="5"/>
  </si>
  <si>
    <t>2013年</t>
    <rPh sb="4" eb="5">
      <t>ネン</t>
    </rPh>
    <phoneticPr fontId="5"/>
  </si>
  <si>
    <t xml:space="preserve"> =SUM(B2:B10)</t>
    <phoneticPr fontId="1"/>
  </si>
  <si>
    <t>利用者</t>
    <rPh sb="0" eb="3">
      <t>リヨウシャ</t>
    </rPh>
    <phoneticPr fontId="1"/>
  </si>
  <si>
    <t>非利用者</t>
    <rPh sb="0" eb="1">
      <t>ヒ</t>
    </rPh>
    <rPh sb="1" eb="4">
      <t>リヨウシャ</t>
    </rPh>
    <phoneticPr fontId="1"/>
  </si>
  <si>
    <t>300万円未満</t>
    <rPh sb="3" eb="4">
      <t>マン</t>
    </rPh>
    <rPh sb="4" eb="5">
      <t>エン</t>
    </rPh>
    <rPh sb="5" eb="7">
      <t>ミマン</t>
    </rPh>
    <phoneticPr fontId="1"/>
  </si>
  <si>
    <t>300～500万円未満</t>
    <rPh sb="7" eb="9">
      <t>マンエン</t>
    </rPh>
    <rPh sb="9" eb="11">
      <t>ミマン</t>
    </rPh>
    <phoneticPr fontId="1"/>
  </si>
  <si>
    <t>500～700万円未満</t>
    <rPh sb="7" eb="9">
      <t>マンエン</t>
    </rPh>
    <rPh sb="9" eb="11">
      <t>ミマン</t>
    </rPh>
    <phoneticPr fontId="1"/>
  </si>
  <si>
    <t>700万円以上</t>
    <rPh sb="3" eb="4">
      <t>マン</t>
    </rPh>
    <rPh sb="4" eb="5">
      <t>エン</t>
    </rPh>
    <rPh sb="5" eb="7">
      <t>イジョウ</t>
    </rPh>
    <phoneticPr fontId="1"/>
  </si>
  <si>
    <t>年</t>
  </si>
  <si>
    <t>幾何平均</t>
    <rPh sb="0" eb="2">
      <t>キカ</t>
    </rPh>
    <rPh sb="2" eb="4">
      <t>ヘイキン</t>
    </rPh>
    <phoneticPr fontId="1"/>
  </si>
  <si>
    <t>単純平均</t>
    <rPh sb="0" eb="2">
      <t>タンジュン</t>
    </rPh>
    <rPh sb="2" eb="4">
      <t>ヘイキン</t>
    </rPh>
    <phoneticPr fontId="1"/>
  </si>
  <si>
    <t>売上高（百万円）</t>
    <rPh sb="4" eb="5">
      <t>ヒャク</t>
    </rPh>
    <rPh sb="5" eb="7">
      <t>マンエン</t>
    </rPh>
    <phoneticPr fontId="1"/>
  </si>
  <si>
    <t>　=AVERAGE(C3:C5)</t>
    <phoneticPr fontId="1"/>
  </si>
  <si>
    <t>　=GEOMEAN(C3:C5)</t>
    <phoneticPr fontId="1"/>
  </si>
  <si>
    <t>伸び率（倍）</t>
    <rPh sb="0" eb="1">
      <t>ノ</t>
    </rPh>
    <rPh sb="2" eb="3">
      <t>リツ</t>
    </rPh>
    <rPh sb="4" eb="5">
      <t>バイ</t>
    </rPh>
    <phoneticPr fontId="1"/>
  </si>
  <si>
    <t>10～19歳</t>
    <rPh sb="5" eb="6">
      <t>サイ</t>
    </rPh>
    <phoneticPr fontId="1"/>
  </si>
  <si>
    <t>20～29歳</t>
    <rPh sb="5" eb="6">
      <t>サイ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</si>
  <si>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</si>
  <si>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</si>
  <si>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50～59歳</t>
    <rPh sb="5" eb="6">
      <t>サイ</t>
    </rPh>
    <phoneticPr fontId="1"/>
  </si>
  <si>
    <t>60～69歳</t>
    <rPh sb="5" eb="6">
      <t>サイ</t>
    </rPh>
    <phoneticPr fontId="1"/>
  </si>
  <si>
    <t>往き</t>
    <rPh sb="0" eb="1">
      <t>ユ</t>
    </rPh>
    <phoneticPr fontId="1"/>
  </si>
  <si>
    <t>帰り</t>
    <rPh sb="0" eb="1">
      <t>カエ</t>
    </rPh>
    <phoneticPr fontId="1"/>
  </si>
  <si>
    <t>平均時速</t>
    <rPh sb="0" eb="2">
      <t>ヘイキン</t>
    </rPh>
    <rPh sb="2" eb="4">
      <t>ジソク</t>
    </rPh>
    <phoneticPr fontId="1"/>
  </si>
  <si>
    <t xml:space="preserve"> =HARMEAN(B2:B3)</t>
    <phoneticPr fontId="1"/>
  </si>
  <si>
    <t>調和平均</t>
    <rPh sb="0" eb="2">
      <t>チョウワ</t>
    </rPh>
    <rPh sb="2" eb="4">
      <t>ヘイキン</t>
    </rPh>
    <phoneticPr fontId="1"/>
  </si>
  <si>
    <t>土門</t>
    <rPh sb="0" eb="2">
      <t>ドモン</t>
    </rPh>
    <phoneticPr fontId="1"/>
  </si>
  <si>
    <t>小瀬</t>
    <rPh sb="0" eb="2">
      <t>オセ</t>
    </rPh>
    <phoneticPr fontId="1"/>
  </si>
  <si>
    <t>作業時間</t>
    <rPh sb="0" eb="2">
      <t>サギョウ</t>
    </rPh>
    <rPh sb="2" eb="4">
      <t>ジカン</t>
    </rPh>
    <phoneticPr fontId="1"/>
  </si>
  <si>
    <t xml:space="preserve"> =HARMEAN(B10:B11)</t>
    <phoneticPr fontId="1"/>
  </si>
  <si>
    <t xml:space="preserve"> =B13/2</t>
    <phoneticPr fontId="1"/>
  </si>
  <si>
    <t>No.</t>
    <phoneticPr fontId="5"/>
  </si>
  <si>
    <t>平均値</t>
    <rPh sb="0" eb="3">
      <t>ヘイキンチ</t>
    </rPh>
    <phoneticPr fontId="5"/>
  </si>
  <si>
    <t>最大値</t>
    <rPh sb="0" eb="3">
      <t>サイダイチ</t>
    </rPh>
    <phoneticPr fontId="5"/>
  </si>
  <si>
    <t>最小値</t>
    <rPh sb="0" eb="3">
      <t>サイショウチ</t>
    </rPh>
    <phoneticPr fontId="5"/>
  </si>
  <si>
    <t>範囲</t>
    <rPh sb="0" eb="2">
      <t>ハンイ</t>
    </rPh>
    <phoneticPr fontId="5"/>
  </si>
  <si>
    <t>標準偏差</t>
    <rPh sb="0" eb="2">
      <t>ヒョウジュン</t>
    </rPh>
    <rPh sb="2" eb="4">
      <t>ヘンサ</t>
    </rPh>
    <phoneticPr fontId="5"/>
  </si>
  <si>
    <t>上田</t>
    <rPh sb="0" eb="2">
      <t>ウエダ</t>
    </rPh>
    <phoneticPr fontId="1"/>
  </si>
  <si>
    <t>姫野</t>
    <rPh sb="0" eb="2">
      <t>ヒメノ</t>
    </rPh>
    <phoneticPr fontId="1"/>
  </si>
  <si>
    <t>伊藤</t>
    <rPh sb="0" eb="2">
      <t>イトウ</t>
    </rPh>
    <phoneticPr fontId="1"/>
  </si>
  <si>
    <t>宮城</t>
    <rPh sb="0" eb="2">
      <t>ミヤギ</t>
    </rPh>
    <phoneticPr fontId="1"/>
  </si>
  <si>
    <t>松本</t>
    <rPh sb="0" eb="2">
      <t>マツモト</t>
    </rPh>
    <phoneticPr fontId="1"/>
  </si>
  <si>
    <t>丹野</t>
    <rPh sb="0" eb="2">
      <t>タンノ</t>
    </rPh>
    <phoneticPr fontId="1"/>
  </si>
  <si>
    <t>高橋</t>
    <rPh sb="0" eb="2">
      <t>タカハシ</t>
    </rPh>
    <phoneticPr fontId="1"/>
  </si>
  <si>
    <t>平均値</t>
    <rPh sb="0" eb="2">
      <t>ヘイキン</t>
    </rPh>
    <rPh sb="2" eb="3">
      <t>チ</t>
    </rPh>
    <phoneticPr fontId="1"/>
  </si>
  <si>
    <t>中央値</t>
    <rPh sb="0" eb="2">
      <t>チュウオウ</t>
    </rPh>
    <rPh sb="2" eb="3">
      <t>チ</t>
    </rPh>
    <phoneticPr fontId="1"/>
  </si>
  <si>
    <t>　=AVERAGE(B2:B11)</t>
    <phoneticPr fontId="1"/>
  </si>
  <si>
    <t>　=MEDIAN(B2:B11)</t>
    <phoneticPr fontId="1"/>
  </si>
  <si>
    <t>受注高</t>
    <rPh sb="0" eb="2">
      <t>ジュチュウ</t>
    </rPh>
    <rPh sb="2" eb="3">
      <t>タカ</t>
    </rPh>
    <phoneticPr fontId="5"/>
  </si>
  <si>
    <t>中央値</t>
    <rPh sb="0" eb="2">
      <t>チュウオウ</t>
    </rPh>
    <rPh sb="2" eb="3">
      <t>チ</t>
    </rPh>
    <phoneticPr fontId="5"/>
  </si>
  <si>
    <t>最頻値</t>
    <rPh sb="0" eb="1">
      <t>サイ</t>
    </rPh>
    <rPh sb="1" eb="2">
      <t>ヒン</t>
    </rPh>
    <rPh sb="2" eb="3">
      <t>チ</t>
    </rPh>
    <phoneticPr fontId="5"/>
  </si>
  <si>
    <t>ページA</t>
  </si>
  <si>
    <t>ページA</t>
    <phoneticPr fontId="5"/>
  </si>
  <si>
    <t>ページB</t>
  </si>
  <si>
    <t>ページB</t>
    <phoneticPr fontId="5"/>
  </si>
  <si>
    <t>アクセス件数</t>
    <rPh sb="4" eb="6">
      <t>ケンスウ</t>
    </rPh>
    <phoneticPr fontId="1"/>
  </si>
  <si>
    <t>データ区間</t>
  </si>
  <si>
    <t>データ区間</t>
    <rPh sb="3" eb="5">
      <t>クカン</t>
    </rPh>
    <phoneticPr fontId="1"/>
  </si>
  <si>
    <t>　=AVERAGE(C2:C37)</t>
    <phoneticPr fontId="1"/>
  </si>
  <si>
    <t>　=MEDIAN(B2:B37)</t>
    <phoneticPr fontId="1"/>
  </si>
  <si>
    <t>　=AVERAGE(B2:B37)</t>
    <phoneticPr fontId="1"/>
  </si>
  <si>
    <t>　=MEDIAN(C2:C37)</t>
    <phoneticPr fontId="1"/>
  </si>
  <si>
    <t>　=MAX(B2:B37)</t>
    <phoneticPr fontId="1"/>
  </si>
  <si>
    <t>　=MAX(C2:C37)</t>
    <phoneticPr fontId="1"/>
  </si>
  <si>
    <t>　=MIN(B2:B37)</t>
    <phoneticPr fontId="1"/>
  </si>
  <si>
    <t>　=MIN(C2:C37)</t>
    <phoneticPr fontId="1"/>
  </si>
  <si>
    <t>　=STDEV.P(B2:B37)</t>
    <phoneticPr fontId="1"/>
  </si>
  <si>
    <t>　=STDEV.P(C2:C37)</t>
    <phoneticPr fontId="1"/>
  </si>
  <si>
    <t>　データA：</t>
    <phoneticPr fontId="1"/>
  </si>
  <si>
    <t>　データB：</t>
    <phoneticPr fontId="1"/>
  </si>
  <si>
    <t>1-50</t>
  </si>
  <si>
    <t>51-100</t>
  </si>
  <si>
    <t>101-150</t>
  </si>
  <si>
    <t>151-200</t>
  </si>
  <si>
    <t>201-250</t>
  </si>
  <si>
    <t>251-300</t>
  </si>
  <si>
    <t>301-350</t>
  </si>
  <si>
    <t>第一四分位数</t>
    <rPh sb="0" eb="2">
      <t>ダイイチ</t>
    </rPh>
    <rPh sb="2" eb="3">
      <t>シ</t>
    </rPh>
    <rPh sb="3" eb="4">
      <t>ブン</t>
    </rPh>
    <rPh sb="4" eb="5">
      <t>イ</t>
    </rPh>
    <rPh sb="5" eb="6">
      <t>スウ</t>
    </rPh>
    <phoneticPr fontId="1"/>
  </si>
  <si>
    <t>第二四分位数</t>
    <rPh sb="0" eb="2">
      <t>ダイニ</t>
    </rPh>
    <rPh sb="2" eb="3">
      <t>シ</t>
    </rPh>
    <rPh sb="3" eb="4">
      <t>ブン</t>
    </rPh>
    <rPh sb="4" eb="5">
      <t>イ</t>
    </rPh>
    <rPh sb="5" eb="6">
      <t>スウ</t>
    </rPh>
    <phoneticPr fontId="1"/>
  </si>
  <si>
    <t>第三四分位数</t>
    <rPh sb="0" eb="1">
      <t>ダイ</t>
    </rPh>
    <rPh sb="1" eb="2">
      <t>サン</t>
    </rPh>
    <rPh sb="2" eb="3">
      <t>シ</t>
    </rPh>
    <rPh sb="3" eb="4">
      <t>ブン</t>
    </rPh>
    <rPh sb="4" eb="5">
      <t>イ</t>
    </rPh>
    <rPh sb="5" eb="6">
      <t>スウ</t>
    </rPh>
    <phoneticPr fontId="1"/>
  </si>
  <si>
    <t>第四四分位数</t>
    <rPh sb="0" eb="1">
      <t>ダイ</t>
    </rPh>
    <rPh sb="1" eb="2">
      <t>ヨン</t>
    </rPh>
    <rPh sb="2" eb="3">
      <t>シ</t>
    </rPh>
    <rPh sb="3" eb="4">
      <t>ブン</t>
    </rPh>
    <rPh sb="4" eb="5">
      <t>イ</t>
    </rPh>
    <rPh sb="5" eb="6">
      <t>スウ</t>
    </rPh>
    <phoneticPr fontId="1"/>
  </si>
  <si>
    <t>最小値</t>
    <rPh sb="0" eb="3">
      <t>サイショウチ</t>
    </rPh>
    <phoneticPr fontId="1"/>
  </si>
  <si>
    <t>財津</t>
    <rPh sb="0" eb="2">
      <t>ザイツ</t>
    </rPh>
    <phoneticPr fontId="1"/>
  </si>
  <si>
    <t>吉田</t>
    <rPh sb="0" eb="2">
      <t>ヨシダ</t>
    </rPh>
    <phoneticPr fontId="1"/>
  </si>
  <si>
    <t>安部</t>
    <rPh sb="0" eb="2">
      <t>アベ</t>
    </rPh>
    <phoneticPr fontId="1"/>
  </si>
  <si>
    <t>担当者</t>
    <rPh sb="0" eb="3">
      <t>タントウシャ</t>
    </rPh>
    <phoneticPr fontId="1"/>
  </si>
  <si>
    <t>No.</t>
    <phoneticPr fontId="1"/>
  </si>
  <si>
    <t>data_a</t>
  </si>
  <si>
    <t>data_b</t>
  </si>
  <si>
    <t>data_c</t>
  </si>
  <si>
    <t>第二四分位数＝中央値</t>
    <rPh sb="0" eb="2">
      <t>ダイニ</t>
    </rPh>
    <rPh sb="2" eb="3">
      <t>シ</t>
    </rPh>
    <rPh sb="3" eb="4">
      <t>ブン</t>
    </rPh>
    <rPh sb="4" eb="5">
      <t>イ</t>
    </rPh>
    <rPh sb="5" eb="6">
      <t>スウ</t>
    </rPh>
    <rPh sb="7" eb="9">
      <t>チュウオウ</t>
    </rPh>
    <rPh sb="9" eb="10">
      <t>チ</t>
    </rPh>
    <phoneticPr fontId="1"/>
  </si>
  <si>
    <t>第四四分位数＝最大値</t>
    <rPh sb="0" eb="1">
      <t>ダイ</t>
    </rPh>
    <rPh sb="1" eb="2">
      <t>ヨン</t>
    </rPh>
    <rPh sb="2" eb="3">
      <t>シ</t>
    </rPh>
    <rPh sb="3" eb="4">
      <t>ブン</t>
    </rPh>
    <rPh sb="4" eb="5">
      <t>イ</t>
    </rPh>
    <rPh sb="5" eb="6">
      <t>スウ</t>
    </rPh>
    <rPh sb="7" eb="10">
      <t>サイダイチ</t>
    </rPh>
    <phoneticPr fontId="1"/>
  </si>
  <si>
    <t>平均値</t>
    <rPh sb="0" eb="3">
      <t>ヘイキンチ</t>
    </rPh>
    <phoneticPr fontId="1"/>
  </si>
  <si>
    <t>四分位範囲</t>
    <rPh sb="0" eb="1">
      <t>シ</t>
    </rPh>
    <rPh sb="1" eb="2">
      <t>ブン</t>
    </rPh>
    <rPh sb="2" eb="3">
      <t>イ</t>
    </rPh>
    <rPh sb="3" eb="5">
      <t>ハンイ</t>
    </rPh>
    <phoneticPr fontId="1"/>
  </si>
  <si>
    <t>最大値</t>
    <rPh sb="0" eb="3">
      <t>サイダイチ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</si>
  <si>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</si>
  <si>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</si>
  <si>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</si>
  <si>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</si>
  <si>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13期</t>
    <rPh sb="2" eb="3">
      <t>キ</t>
    </rPh>
    <phoneticPr fontId="1"/>
  </si>
  <si>
    <t>14期</t>
    <rPh sb="2" eb="3">
      <t>キ</t>
    </rPh>
    <phoneticPr fontId="1"/>
  </si>
  <si>
    <t>15期</t>
    <rPh sb="2" eb="3">
      <t>キ</t>
    </rPh>
    <phoneticPr fontId="1"/>
  </si>
  <si>
    <t>16期</t>
    <rPh sb="2" eb="3">
      <t>キ</t>
    </rPh>
    <phoneticPr fontId="1"/>
  </si>
  <si>
    <t>17期</t>
    <rPh sb="2" eb="3">
      <t>キ</t>
    </rPh>
    <phoneticPr fontId="1"/>
  </si>
  <si>
    <t>18期</t>
    <rPh sb="2" eb="3">
      <t>キ</t>
    </rPh>
    <phoneticPr fontId="1"/>
  </si>
  <si>
    <t>19期</t>
    <rPh sb="2" eb="3">
      <t>キ</t>
    </rPh>
    <phoneticPr fontId="1"/>
  </si>
  <si>
    <t>第19期</t>
    <rPh sb="0" eb="1">
      <t>ダイ</t>
    </rPh>
    <rPh sb="3" eb="4">
      <t>キ</t>
    </rPh>
    <phoneticPr fontId="1"/>
  </si>
  <si>
    <t>第20期</t>
    <rPh sb="0" eb="1">
      <t>ダイ</t>
    </rPh>
    <rPh sb="3" eb="4">
      <t>キ</t>
    </rPh>
    <phoneticPr fontId="1"/>
  </si>
  <si>
    <t>第21期</t>
    <rPh sb="0" eb="1">
      <t>ダイ</t>
    </rPh>
    <rPh sb="3" eb="4">
      <t>キ</t>
    </rPh>
    <phoneticPr fontId="1"/>
  </si>
  <si>
    <t>第22期</t>
    <rPh sb="0" eb="1">
      <t>ダイ</t>
    </rPh>
    <rPh sb="3" eb="4">
      <t>キ</t>
    </rPh>
    <phoneticPr fontId="1"/>
  </si>
  <si>
    <t>人数</t>
    <rPh sb="0" eb="2">
      <t>ニンズウ</t>
    </rPh>
    <phoneticPr fontId="1"/>
  </si>
  <si>
    <t xml:space="preserve"> =SUMPRODUCT(B16:B21,C16:C21)/SUM(C16:C21)</t>
    <phoneticPr fontId="1"/>
  </si>
  <si>
    <t xml:space="preserve"> =MODE(A1:A6)</t>
    <phoneticPr fontId="1"/>
  </si>
  <si>
    <t xml:space="preserve"> =MODE.SNGL(A1:A6)</t>
    <phoneticPr fontId="1"/>
  </si>
  <si>
    <t>データ</t>
    <phoneticPr fontId="1"/>
  </si>
  <si>
    <t>　=MODE.SNGL(B2:B37)</t>
    <phoneticPr fontId="1"/>
  </si>
  <si>
    <t>　=MODE.SNGL(C2:C37)</t>
    <phoneticPr fontId="1"/>
  </si>
  <si>
    <t>　=MAX(B2:B37)-MIN(B2:B37)</t>
    <phoneticPr fontId="1"/>
  </si>
  <si>
    <t>　=MAX(C2:C37)-MIN(C2:C37)</t>
    <phoneticPr fontId="1"/>
  </si>
  <si>
    <t>*Excel2007はSTDEVP関数です</t>
    <rPh sb="17" eb="19">
      <t>カンスウ</t>
    </rPh>
    <phoneticPr fontId="1"/>
  </si>
  <si>
    <t>*Excel2007はMODE関数です</t>
    <rPh sb="15" eb="17">
      <t>カンスウ</t>
    </rPh>
    <phoneticPr fontId="1"/>
  </si>
  <si>
    <t>ページB－平均値…①</t>
    <rPh sb="5" eb="8">
      <t>ヘイキンチ</t>
    </rPh>
    <phoneticPr fontId="5"/>
  </si>
  <si>
    <t>偏差の2乗…②</t>
    <rPh sb="0" eb="2">
      <t>ヘンサ</t>
    </rPh>
    <rPh sb="4" eb="5">
      <t>ジョウ</t>
    </rPh>
    <phoneticPr fontId="1"/>
  </si>
  <si>
    <t>偏差平方和…③</t>
    <rPh sb="0" eb="2">
      <t>ヘンサ</t>
    </rPh>
    <rPh sb="2" eb="4">
      <t>ヘイホウ</t>
    </rPh>
    <rPh sb="4" eb="5">
      <t>ワ</t>
    </rPh>
    <phoneticPr fontId="1"/>
  </si>
  <si>
    <t>VAR.S関数</t>
    <rPh sb="5" eb="7">
      <t>カンスウ</t>
    </rPh>
    <phoneticPr fontId="1"/>
  </si>
  <si>
    <t>　=VAR.S(C2:C37)</t>
    <phoneticPr fontId="1"/>
  </si>
  <si>
    <t>　=SUM(E2:E37)</t>
    <phoneticPr fontId="1"/>
  </si>
  <si>
    <t>　=COUNT(E2:E37)-1</t>
    <phoneticPr fontId="1"/>
  </si>
  <si>
    <t>不偏分散…④</t>
    <rPh sb="0" eb="2">
      <t>フヘン</t>
    </rPh>
    <rPh sb="2" eb="4">
      <t>ブンサン</t>
    </rPh>
    <phoneticPr fontId="1"/>
  </si>
  <si>
    <t>標本分散…④</t>
    <rPh sb="0" eb="2">
      <t>ヒョウホン</t>
    </rPh>
    <rPh sb="2" eb="4">
      <t>ブンサン</t>
    </rPh>
    <phoneticPr fontId="1"/>
  </si>
  <si>
    <t>データ行数</t>
    <rPh sb="3" eb="5">
      <t>ギョウスウ</t>
    </rPh>
    <phoneticPr fontId="1"/>
  </si>
  <si>
    <t>　=COUNT(E2:E37)</t>
    <phoneticPr fontId="1"/>
  </si>
  <si>
    <t>　=E39/E42</t>
    <phoneticPr fontId="1"/>
  </si>
  <si>
    <t>VAR.P関数</t>
    <rPh sb="5" eb="7">
      <t>カンスウ</t>
    </rPh>
    <phoneticPr fontId="1"/>
  </si>
  <si>
    <t>　=VAR.P(C2:C37)</t>
    <phoneticPr fontId="1"/>
  </si>
  <si>
    <t>DEVSQ関数</t>
    <rPh sb="5" eb="7">
      <t>カンスウ</t>
    </rPh>
    <phoneticPr fontId="1"/>
  </si>
  <si>
    <t>　=DEVSQ(C2:C37)</t>
    <phoneticPr fontId="1"/>
  </si>
  <si>
    <t>　=E39/E43</t>
    <phoneticPr fontId="1"/>
  </si>
  <si>
    <t>　（分散の平方根）…⑤）</t>
    <rPh sb="2" eb="4">
      <t>ブンサン</t>
    </rPh>
    <rPh sb="5" eb="8">
      <t>ヘイホウコン</t>
    </rPh>
    <phoneticPr fontId="1"/>
  </si>
  <si>
    <t>不偏標準偏差</t>
    <rPh sb="0" eb="2">
      <t>フヘン</t>
    </rPh>
    <rPh sb="2" eb="4">
      <t>ヒョウジュン</t>
    </rPh>
    <rPh sb="4" eb="6">
      <t>ヘンサ</t>
    </rPh>
    <phoneticPr fontId="1"/>
  </si>
  <si>
    <t>　=SQRT(E48)</t>
    <phoneticPr fontId="1"/>
  </si>
  <si>
    <t>　=STDEV.S(C2:C37)</t>
    <phoneticPr fontId="1"/>
  </si>
  <si>
    <t>STDEV.S関数</t>
    <rPh sb="7" eb="9">
      <t>カンスウ</t>
    </rPh>
    <phoneticPr fontId="1"/>
  </si>
  <si>
    <t>標本標準偏差</t>
    <rPh sb="0" eb="2">
      <t>ヒョウホン</t>
    </rPh>
    <rPh sb="2" eb="4">
      <t>ヒョウジュン</t>
    </rPh>
    <rPh sb="4" eb="6">
      <t>ヘンサ</t>
    </rPh>
    <phoneticPr fontId="1"/>
  </si>
  <si>
    <t>STDEV.P関数</t>
    <rPh sb="7" eb="9">
      <t>カンスウ</t>
    </rPh>
    <phoneticPr fontId="1"/>
  </si>
  <si>
    <t>　=STDEV.P(C2:C37)</t>
    <phoneticPr fontId="1"/>
  </si>
  <si>
    <t>データ行数－１（自由度）</t>
    <rPh sb="3" eb="5">
      <t>ギョウスウ</t>
    </rPh>
    <rPh sb="8" eb="11">
      <t>ジユウド</t>
    </rPh>
    <phoneticPr fontId="1"/>
  </si>
  <si>
    <t>20期</t>
    <rPh sb="2" eb="3">
      <t>キ</t>
    </rPh>
    <phoneticPr fontId="1"/>
  </si>
  <si>
    <t>21期</t>
    <rPh sb="2" eb="3">
      <t>キ</t>
    </rPh>
    <phoneticPr fontId="1"/>
  </si>
  <si>
    <t>22期</t>
    <rPh sb="2" eb="3">
      <t>キ</t>
    </rPh>
    <phoneticPr fontId="1"/>
  </si>
  <si>
    <t>↓1σ</t>
    <phoneticPr fontId="1"/>
  </si>
  <si>
    <t>↓2σ</t>
    <phoneticPr fontId="1"/>
  </si>
  <si>
    <t>↓3σ</t>
    <phoneticPr fontId="1"/>
  </si>
  <si>
    <t>*NORM.S.DIST関数（Excel2007はNORMSDIST関数）：　平均値（中心）を0、標準偏差を1とした正規分布の値を返す関数。</t>
    <rPh sb="12" eb="14">
      <t>カンスウ</t>
    </rPh>
    <rPh sb="34" eb="36">
      <t>カンスウ</t>
    </rPh>
    <rPh sb="39" eb="42">
      <t>ヘイキンチ</t>
    </rPh>
    <rPh sb="43" eb="45">
      <t>チュウシン</t>
    </rPh>
    <rPh sb="49" eb="51">
      <t>ヒョウジュン</t>
    </rPh>
    <rPh sb="51" eb="53">
      <t>ヘンサ</t>
    </rPh>
    <rPh sb="58" eb="60">
      <t>セイキ</t>
    </rPh>
    <rPh sb="60" eb="62">
      <t>ブンプ</t>
    </rPh>
    <rPh sb="63" eb="64">
      <t>アタイ</t>
    </rPh>
    <rPh sb="65" eb="66">
      <t>カエ</t>
    </rPh>
    <rPh sb="67" eb="69">
      <t>カンスウ</t>
    </rPh>
    <phoneticPr fontId="1"/>
  </si>
  <si>
    <t>*NORM.DIST関数（Excel2007はNORMDIST関数）：　平均値・標準偏差から、累積確率または正規分布の値を返す関数（前者はTRUEまたは0を指定、後者はFALSEまたは1を指定）</t>
    <rPh sb="10" eb="12">
      <t>カンスウ</t>
    </rPh>
    <rPh sb="31" eb="33">
      <t>カンスウ</t>
    </rPh>
    <rPh sb="36" eb="39">
      <t>ヘイキンチ</t>
    </rPh>
    <rPh sb="40" eb="42">
      <t>ヒョウジュン</t>
    </rPh>
    <rPh sb="42" eb="44">
      <t>ヘンサ</t>
    </rPh>
    <rPh sb="47" eb="49">
      <t>ルイセキ</t>
    </rPh>
    <rPh sb="49" eb="51">
      <t>カクリツ</t>
    </rPh>
    <rPh sb="54" eb="56">
      <t>セイキ</t>
    </rPh>
    <rPh sb="56" eb="58">
      <t>ブンプ</t>
    </rPh>
    <rPh sb="59" eb="60">
      <t>アタイ</t>
    </rPh>
    <rPh sb="61" eb="62">
      <t>カエ</t>
    </rPh>
    <rPh sb="63" eb="65">
      <t>カンスウ</t>
    </rPh>
    <rPh sb="66" eb="68">
      <t>ゼンシャ</t>
    </rPh>
    <rPh sb="78" eb="80">
      <t>シテイ</t>
    </rPh>
    <rPh sb="81" eb="83">
      <t>コウシャ</t>
    </rPh>
    <rPh sb="94" eb="96">
      <t>シテイ</t>
    </rPh>
    <phoneticPr fontId="1"/>
  </si>
  <si>
    <t>　この関数で平均値を0、標準偏差を1、TRUEを指定すると、NORM.S.DIST関数と同じ出力が得られます。</t>
    <rPh sb="3" eb="5">
      <t>カンスウ</t>
    </rPh>
    <rPh sb="6" eb="9">
      <t>ヘイキンチ</t>
    </rPh>
    <rPh sb="12" eb="14">
      <t>ヒョウジュン</t>
    </rPh>
    <rPh sb="14" eb="16">
      <t>ヘンサ</t>
    </rPh>
    <rPh sb="24" eb="26">
      <t>シテイ</t>
    </rPh>
    <rPh sb="41" eb="43">
      <t>カンスウ</t>
    </rPh>
    <rPh sb="44" eb="45">
      <t>オナ</t>
    </rPh>
    <rPh sb="46" eb="48">
      <t>シュツリョク</t>
    </rPh>
    <rPh sb="49" eb="50">
      <t>エ</t>
    </rPh>
    <phoneticPr fontId="1"/>
  </si>
  <si>
    <t>　　▲平均値±標準偏差の間に約68.3％のデータが含まれると計算でも求めることができます</t>
    <rPh sb="3" eb="6">
      <t>ヘイキンチ</t>
    </rPh>
    <rPh sb="7" eb="9">
      <t>ヒョウジュン</t>
    </rPh>
    <rPh sb="9" eb="11">
      <t>ヘンサ</t>
    </rPh>
    <rPh sb="12" eb="13">
      <t>アイダ</t>
    </rPh>
    <rPh sb="14" eb="15">
      <t>ヤク</t>
    </rPh>
    <rPh sb="25" eb="26">
      <t>フク</t>
    </rPh>
    <rPh sb="30" eb="32">
      <t>ケイサン</t>
    </rPh>
    <rPh sb="34" eb="35">
      <t>モト</t>
    </rPh>
    <phoneticPr fontId="1"/>
  </si>
  <si>
    <t>← 年代別の人数が異なる場合は、平均値を求めても、総平均とはなりません（本書p.58参照）</t>
    <rPh sb="2" eb="5">
      <t>ネンダイベツ</t>
    </rPh>
    <rPh sb="6" eb="8">
      <t>ニンズウ</t>
    </rPh>
    <rPh sb="9" eb="10">
      <t>コト</t>
    </rPh>
    <rPh sb="12" eb="14">
      <t>バアイ</t>
    </rPh>
    <rPh sb="16" eb="19">
      <t>ヘイキンチ</t>
    </rPh>
    <rPh sb="20" eb="21">
      <t>モト</t>
    </rPh>
    <rPh sb="25" eb="28">
      <t>ソウヘイキン</t>
    </rPh>
    <rPh sb="36" eb="38">
      <t>ホンショ</t>
    </rPh>
    <rPh sb="42" eb="44">
      <t>サンショウ</t>
    </rPh>
    <phoneticPr fontId="1"/>
  </si>
  <si>
    <t>↓例：このように人数を明らかにして、全体の平均値を求めないと、意味がありません</t>
    <rPh sb="1" eb="2">
      <t>レイ</t>
    </rPh>
    <rPh sb="8" eb="10">
      <t>ニンズウ</t>
    </rPh>
    <rPh sb="11" eb="12">
      <t>アキ</t>
    </rPh>
    <rPh sb="18" eb="20">
      <t>ゼンタイ</t>
    </rPh>
    <rPh sb="21" eb="24">
      <t>ヘイキンチ</t>
    </rPh>
    <rPh sb="25" eb="26">
      <t>モト</t>
    </rPh>
    <rPh sb="31" eb="33">
      <t>イミ</t>
    </rPh>
    <phoneticPr fontId="1"/>
  </si>
  <si>
    <t>個数 / ページA</t>
  </si>
  <si>
    <t>種類</t>
    <rPh sb="0" eb="2">
      <t>シュルイ</t>
    </rPh>
    <phoneticPr fontId="1"/>
  </si>
  <si>
    <t>数量</t>
    <rPh sb="0" eb="2">
      <t>スウリョウ</t>
    </rPh>
    <phoneticPr fontId="1"/>
  </si>
  <si>
    <t>← H列・I列が箱ひげ図作成用データ</t>
    <rPh sb="3" eb="4">
      <t>レツ</t>
    </rPh>
    <rPh sb="6" eb="7">
      <t>レツ</t>
    </rPh>
    <rPh sb="8" eb="9">
      <t>ハコ</t>
    </rPh>
    <rPh sb="11" eb="12">
      <t>ズ</t>
    </rPh>
    <rPh sb="12" eb="14">
      <t>サクセイ</t>
    </rPh>
    <rPh sb="14" eb="15">
      <t>ヨウ</t>
    </rPh>
    <phoneticPr fontId="1"/>
  </si>
  <si>
    <t>← データの内訳 説明用</t>
    <rPh sb="6" eb="8">
      <t>ウチワケ</t>
    </rPh>
    <rPh sb="9" eb="12">
      <t>セツメイヨウ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</si>
</sst>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,##0_-;\-* #,##0_-;_-* &quot;-&quot;_-;_-@_-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MS Sans Serif"/>
      <family val="2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rgb="FF333333"/>
      <name val="Verdana"/>
      <family val="2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>
      <alignment vertical="center"/>
    </xf>
    <xf numFmtId="0" fontId="2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3" fillId="0" borderId="0"/>
  </cellStyleXfs>
  <cellXfs count="72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38" fontId="0" fillId="0" borderId="1" xfId="6" applyFont="1" applyBorder="1">
      <alignment vertical="center"/>
    </xf>
    <xf numFmtId="0" fontId="0" fillId="3" borderId="1" xfId="0" applyFill="1" applyBorder="1">
      <alignment vertical="center"/>
    </xf>
    <xf numFmtId="0" fontId="3" fillId="3" borderId="1" xfId="7" applyFill="1" applyBorder="1">
      <alignment vertical="center"/>
    </xf>
    <xf numFmtId="0" fontId="3" fillId="4" borderId="1" xfId="7" applyFill="1" applyBorder="1">
      <alignment vertical="center"/>
    </xf>
    <xf numFmtId="38" fontId="3" fillId="4" borderId="1" xfId="6" applyFont="1" applyFill="1" applyBorder="1">
      <alignment vertical="center"/>
    </xf>
    <xf numFmtId="0" fontId="3" fillId="3" borderId="1" xfId="8" applyFill="1" applyBorder="1" applyAlignment="1">
      <alignment horizontal="center" vertical="center"/>
    </xf>
    <xf numFmtId="0" fontId="7" fillId="0" borderId="0" xfId="9">
      <alignment vertical="center"/>
    </xf>
    <xf numFmtId="0" fontId="3" fillId="2" borderId="1" xfId="10" applyFill="1" applyBorder="1">
      <alignment vertical="center"/>
    </xf>
    <xf numFmtId="0" fontId="3" fillId="4" borderId="1" xfId="10" applyFill="1" applyBorder="1">
      <alignment vertical="center"/>
    </xf>
    <xf numFmtId="0" fontId="3" fillId="0" borderId="1" xfId="10" applyBorder="1">
      <alignment vertical="center"/>
    </xf>
    <xf numFmtId="0" fontId="3" fillId="3" borderId="1" xfId="11" applyFill="1" applyBorder="1">
      <alignment vertical="center"/>
    </xf>
    <xf numFmtId="0" fontId="3" fillId="4" borderId="1" xfId="11" applyFill="1" applyBorder="1">
      <alignment vertical="center"/>
    </xf>
    <xf numFmtId="0" fontId="9" fillId="2" borderId="1" xfId="11" applyFont="1" applyFill="1" applyBorder="1">
      <alignment vertical="center"/>
    </xf>
    <xf numFmtId="0" fontId="3" fillId="0" borderId="0" xfId="12"/>
    <xf numFmtId="0" fontId="3" fillId="0" borderId="1" xfId="7" applyBorder="1">
      <alignment vertical="center"/>
    </xf>
    <xf numFmtId="38" fontId="3" fillId="0" borderId="1" xfId="6" applyFont="1" applyFill="1" applyBorder="1">
      <alignment vertical="center"/>
    </xf>
    <xf numFmtId="0" fontId="10" fillId="0" borderId="0" xfId="0" applyFont="1">
      <alignment vertical="center"/>
    </xf>
    <xf numFmtId="0" fontId="3" fillId="0" borderId="1" xfId="13" applyBorder="1">
      <alignment vertical="center"/>
    </xf>
    <xf numFmtId="0" fontId="3" fillId="3" borderId="1" xfId="13" applyFill="1" applyBorder="1" applyAlignment="1">
      <alignment horizontal="center" vertical="center"/>
    </xf>
    <xf numFmtId="0" fontId="3" fillId="0" borderId="1" xfId="8" applyBorder="1">
      <alignment vertical="center"/>
    </xf>
    <xf numFmtId="0" fontId="3" fillId="0" borderId="1" xfId="14" applyBorder="1">
      <alignment vertical="center"/>
    </xf>
    <xf numFmtId="38" fontId="3" fillId="0" borderId="1" xfId="15" applyFont="1" applyFill="1" applyBorder="1">
      <alignment vertical="center"/>
    </xf>
    <xf numFmtId="56" fontId="0" fillId="0" borderId="1" xfId="0" applyNumberFormat="1" applyBorder="1">
      <alignment vertical="center"/>
    </xf>
    <xf numFmtId="0" fontId="3" fillId="3" borderId="1" xfId="8" applyFill="1" applyBorder="1">
      <alignment vertical="center"/>
    </xf>
    <xf numFmtId="38" fontId="7" fillId="0" borderId="0" xfId="9" applyNumberFormat="1">
      <alignment vertical="center"/>
    </xf>
    <xf numFmtId="0" fontId="3" fillId="3" borderId="1" xfId="10" applyFill="1" applyBorder="1">
      <alignment vertical="center"/>
    </xf>
    <xf numFmtId="0" fontId="3" fillId="8" borderId="1" xfId="10" applyFill="1" applyBorder="1">
      <alignment vertical="center"/>
    </xf>
    <xf numFmtId="0" fontId="3" fillId="9" borderId="1" xfId="10" applyFill="1" applyBorder="1">
      <alignment vertical="center"/>
    </xf>
    <xf numFmtId="0" fontId="3" fillId="0" borderId="0" xfId="10">
      <alignment vertical="center"/>
    </xf>
    <xf numFmtId="0" fontId="0" fillId="10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8" fontId="0" fillId="0" borderId="0" xfId="0" applyNumberFormat="1">
      <alignment vertical="center"/>
    </xf>
    <xf numFmtId="0" fontId="3" fillId="0" borderId="0" xfId="16"/>
    <xf numFmtId="0" fontId="3" fillId="0" borderId="1" xfId="16" applyBorder="1"/>
    <xf numFmtId="0" fontId="3" fillId="3" borderId="1" xfId="16" applyFill="1" applyBorder="1"/>
    <xf numFmtId="0" fontId="3" fillId="7" borderId="1" xfId="16" applyFill="1" applyBorder="1"/>
    <xf numFmtId="0" fontId="3" fillId="2" borderId="1" xfId="16" applyFill="1" applyBorder="1"/>
    <xf numFmtId="38" fontId="0" fillId="4" borderId="1" xfId="6" applyFont="1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3" fillId="6" borderId="1" xfId="16" applyFill="1" applyBorder="1"/>
    <xf numFmtId="0" fontId="0" fillId="11" borderId="1" xfId="0" applyFill="1" applyBorder="1">
      <alignment vertical="center"/>
    </xf>
    <xf numFmtId="38" fontId="0" fillId="11" borderId="1" xfId="6" applyFont="1" applyFill="1" applyBorder="1">
      <alignment vertical="center"/>
    </xf>
    <xf numFmtId="0" fontId="3" fillId="0" borderId="0" xfId="7">
      <alignment vertical="center"/>
    </xf>
    <xf numFmtId="0" fontId="0" fillId="2" borderId="0" xfId="0" applyFill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16" applyFont="1"/>
    <xf numFmtId="0" fontId="13" fillId="0" borderId="0" xfId="0" applyFont="1">
      <alignment vertical="center"/>
    </xf>
    <xf numFmtId="0" fontId="3" fillId="10" borderId="1" xfId="16" applyFill="1" applyBorder="1"/>
    <xf numFmtId="0" fontId="3" fillId="4" borderId="1" xfId="16" applyFill="1" applyBorder="1"/>
    <xf numFmtId="0" fontId="3" fillId="5" borderId="1" xfId="16" applyFill="1" applyBorder="1"/>
    <xf numFmtId="0" fontId="3" fillId="0" borderId="7" xfId="16" applyBorder="1"/>
    <xf numFmtId="0" fontId="3" fillId="0" borderId="6" xfId="16" applyBorder="1"/>
    <xf numFmtId="0" fontId="3" fillId="0" borderId="8" xfId="16" applyBorder="1"/>
    <xf numFmtId="0" fontId="13" fillId="9" borderId="1" xfId="0" applyFont="1" applyFill="1" applyBorder="1">
      <alignment vertical="center"/>
    </xf>
    <xf numFmtId="0" fontId="13" fillId="8" borderId="1" xfId="0" applyFont="1" applyFill="1" applyBorder="1">
      <alignment vertical="center"/>
    </xf>
    <xf numFmtId="0" fontId="0" fillId="8" borderId="0" xfId="0" applyFill="1">
      <alignment vertical="center"/>
    </xf>
    <xf numFmtId="0" fontId="0" fillId="4" borderId="0" xfId="0" applyFill="1">
      <alignment vertical="center"/>
    </xf>
    <xf numFmtId="0" fontId="0" fillId="12" borderId="0" xfId="0" applyFill="1">
      <alignment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>
      <alignment vertical="center"/>
    </xf>
    <xf numFmtId="0" fontId="12" fillId="0" borderId="5" xfId="0" applyFont="1" applyBorder="1">
      <alignment vertical="center"/>
    </xf>
  </cellXfs>
  <cellStyles count="17">
    <cellStyle name="桁区切り" xfId="6" builtinId="6"/>
    <cellStyle name="桁区切り 2" xfId="2" xr:uid="{00000000-0005-0000-0000-000001000000}"/>
    <cellStyle name="桁区切り 2 2" xfId="3" xr:uid="{00000000-0005-0000-0000-000002000000}"/>
    <cellStyle name="桁区切り 3" xfId="5" xr:uid="{00000000-0005-0000-0000-000003000000}"/>
    <cellStyle name="桁区切り 4" xfId="15" xr:uid="{00000000-0005-0000-0000-000004000000}"/>
    <cellStyle name="標準" xfId="0" builtinId="0"/>
    <cellStyle name="標準 2" xfId="1" xr:uid="{00000000-0005-0000-0000-000006000000}"/>
    <cellStyle name="標準 2 2" xfId="9" xr:uid="{00000000-0005-0000-0000-000007000000}"/>
    <cellStyle name="標準 3" xfId="4" xr:uid="{00000000-0005-0000-0000-000008000000}"/>
    <cellStyle name="標準 3 2" xfId="16" xr:uid="{00000000-0005-0000-0000-000009000000}"/>
    <cellStyle name="標準_Sheet1" xfId="10" xr:uid="{00000000-0005-0000-0000-00000A000000}"/>
    <cellStyle name="標準_ステレオグラム_1" xfId="12" xr:uid="{00000000-0005-0000-0000-00000B000000}"/>
    <cellStyle name="標準_レーダーチャート" xfId="13" xr:uid="{00000000-0005-0000-0000-00000C000000}"/>
    <cellStyle name="標準_円グラフ" xfId="14" xr:uid="{00000000-0005-0000-0000-00000D000000}"/>
    <cellStyle name="標準_円グラフ・２" xfId="11" xr:uid="{00000000-0005-0000-0000-00000E000000}"/>
    <cellStyle name="標準_折れ線グラフ・２" xfId="8" xr:uid="{00000000-0005-0000-0000-00000F000000}"/>
    <cellStyle name="標準_棒グラフ" xfId="7" xr:uid="{00000000-0005-0000-0000-000010000000}"/>
  </cellStyles>
  <dxfs count="0"/>
  <tableStyles count="0" defaultTableStyle="TableStyleMedium2" defaultPivotStyle="PivotStyleLight16"/>
  <colors>
    <mruColors>
      <color rgb="FFFFC5C5"/>
      <color rgb="FFED7D31"/>
      <color rgb="FFD76213"/>
      <color rgb="FF5B9BD5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'09_2.1.1_グラフ・１'!$A$2</c:f>
              <c:strCache>
                <c:ptCount val="1"/>
                <c:pt idx="0">
                  <c:v>1月</c:v>
                </c:pt>
              </c:strCache>
            </c:strRef>
          </c:tx>
          <c:dPt>
            <c:idx val="0"/>
            <c:bubble3D val="0"/>
            <c:spPr>
              <a:solidFill>
                <a:srgbClr val="D7621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53-4B01-90DB-18C00AF282DE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53-4B01-90DB-18C00AF282DE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53-4B01-90DB-18C00AF282DE}"/>
              </c:ext>
            </c:extLst>
          </c:dPt>
          <c:cat>
            <c:strRef>
              <c:f>'09_2.1.1_グラフ・１'!$B$1:$D$1</c:f>
              <c:strCache>
                <c:ptCount val="3"/>
                <c:pt idx="0">
                  <c:v>賛成</c:v>
                </c:pt>
                <c:pt idx="1">
                  <c:v>反対</c:v>
                </c:pt>
                <c:pt idx="2">
                  <c:v>どちらとも言えない</c:v>
                </c:pt>
              </c:strCache>
            </c:strRef>
          </c:cat>
          <c:val>
            <c:numRef>
              <c:f>'09_2.1.1_グラフ・１'!$B$2:$D$2</c:f>
              <c:numCache>
                <c:formatCode>General</c:formatCode>
                <c:ptCount val="3"/>
                <c:pt idx="0">
                  <c:v>40</c:v>
                </c:pt>
                <c:pt idx="1">
                  <c:v>55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53-4B01-90DB-18C00AF28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'14_2.1.2_営業日・折れ線'!$C$1</c:f>
              <c:strCache>
                <c:ptCount val="1"/>
                <c:pt idx="0">
                  <c:v>累積件数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'14_2.1.2_営業日・折れ線'!$C$2:$C$8</c:f>
              <c:numCache>
                <c:formatCode>General</c:formatCode>
                <c:ptCount val="7"/>
                <c:pt idx="0">
                  <c:v>38</c:v>
                </c:pt>
                <c:pt idx="1">
                  <c:v>44</c:v>
                </c:pt>
                <c:pt idx="2">
                  <c:v>48</c:v>
                </c:pt>
                <c:pt idx="3">
                  <c:v>55</c:v>
                </c:pt>
                <c:pt idx="4">
                  <c:v>65</c:v>
                </c:pt>
                <c:pt idx="5">
                  <c:v>70</c:v>
                </c:pt>
                <c:pt idx="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F32-A2A5-DF68D3597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02640"/>
        <c:axId val="336603032"/>
      </c:lineChart>
      <c:catAx>
        <c:axId val="336602640"/>
        <c:scaling>
          <c:orientation val="minMax"/>
        </c:scaling>
        <c:delete val="0"/>
        <c:axPos val="b"/>
        <c:title>
          <c:tx>
            <c:strRef>
              <c:f>'14_2.1.2_営業日・折れ線'!$B$1</c:f>
              <c:strCache>
                <c:ptCount val="1"/>
                <c:pt idx="0">
                  <c:v>営業日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603032"/>
        <c:crosses val="autoZero"/>
        <c:auto val="1"/>
        <c:lblAlgn val="ctr"/>
        <c:lblOffset val="100"/>
        <c:noMultiLvlLbl val="0"/>
      </c:catAx>
      <c:valAx>
        <c:axId val="33660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60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'15_2.1.2_営業日・産婦図'!$B$1</c:f>
              <c:strCache>
                <c:ptCount val="1"/>
                <c:pt idx="0">
                  <c:v>累積件数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'15_2.1.2_営業日・産婦図'!$A$2:$A$8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9</c:v>
                </c:pt>
              </c:numCache>
            </c:numRef>
          </c:xVal>
          <c:yVal>
            <c:numRef>
              <c:f>'15_2.1.2_営業日・産婦図'!$B$2:$B$8</c:f>
              <c:numCache>
                <c:formatCode>General</c:formatCode>
                <c:ptCount val="7"/>
                <c:pt idx="0">
                  <c:v>26</c:v>
                </c:pt>
                <c:pt idx="1">
                  <c:v>30</c:v>
                </c:pt>
                <c:pt idx="2">
                  <c:v>36</c:v>
                </c:pt>
                <c:pt idx="3">
                  <c:v>40</c:v>
                </c:pt>
                <c:pt idx="4">
                  <c:v>45</c:v>
                </c:pt>
                <c:pt idx="5">
                  <c:v>59</c:v>
                </c:pt>
                <c:pt idx="6">
                  <c:v>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90-4312-B164-847657495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957520"/>
        <c:axId val="337957912"/>
      </c:scatterChart>
      <c:valAx>
        <c:axId val="337957520"/>
        <c:scaling>
          <c:orientation val="minMax"/>
        </c:scaling>
        <c:delete val="0"/>
        <c:axPos val="b"/>
        <c:title>
          <c:tx>
            <c:strRef>
              <c:f>'15_2.1.2_営業日・産婦図'!$A$1</c:f>
              <c:strCache>
                <c:ptCount val="1"/>
                <c:pt idx="0">
                  <c:v>日付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7957912"/>
        <c:crosses val="autoZero"/>
        <c:crossBetween val="midCat"/>
        <c:majorUnit val="1"/>
      </c:valAx>
      <c:valAx>
        <c:axId val="33795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7957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66885389326341"/>
          <c:y val="5.1400554097404488E-2"/>
          <c:w val="0.81490060029625011"/>
          <c:h val="0.80285469524642761"/>
        </c:manualLayout>
      </c:layout>
      <c:lineChart>
        <c:grouping val="standard"/>
        <c:varyColors val="0"/>
        <c:ser>
          <c:idx val="1"/>
          <c:order val="0"/>
          <c:tx>
            <c:strRef>
              <c:f>'16_2.1.2_折れ線グラフ'!$C$1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prstDash val="solid"/>
            </a:ln>
          </c:spPr>
          <c:cat>
            <c:strRef>
              <c:f>'16_2.1.2_折れ線グラフ'!$A$2:$A$13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'16_2.1.2_折れ線グラフ'!$C$2:$C$13</c:f>
              <c:numCache>
                <c:formatCode>#,##0_);[Red]\(#,##0\)</c:formatCode>
                <c:ptCount val="12"/>
                <c:pt idx="0">
                  <c:v>14730</c:v>
                </c:pt>
                <c:pt idx="1">
                  <c:v>13730</c:v>
                </c:pt>
                <c:pt idx="2">
                  <c:v>15380</c:v>
                </c:pt>
                <c:pt idx="3">
                  <c:v>15360</c:v>
                </c:pt>
                <c:pt idx="4">
                  <c:v>15290</c:v>
                </c:pt>
                <c:pt idx="5">
                  <c:v>15000</c:v>
                </c:pt>
                <c:pt idx="6">
                  <c:v>14940</c:v>
                </c:pt>
                <c:pt idx="7">
                  <c:v>13150</c:v>
                </c:pt>
                <c:pt idx="8">
                  <c:v>14590</c:v>
                </c:pt>
                <c:pt idx="9">
                  <c:v>14950</c:v>
                </c:pt>
                <c:pt idx="10">
                  <c:v>14790</c:v>
                </c:pt>
                <c:pt idx="11">
                  <c:v>15270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B-4897-A198-36248FCDC9F3}"/>
            </c:ext>
          </c:extLst>
        </c:ser>
        <c:ser>
          <c:idx val="0"/>
          <c:order val="1"/>
          <c:tx>
            <c:strRef>
              <c:f>'16_2.1.2_折れ線グラフ'!$B$1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prstDash val="sysDash"/>
            </a:ln>
          </c:spPr>
          <c:cat>
            <c:strRef>
              <c:f>'16_2.1.2_折れ線グラフ'!$A$2:$A$13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'16_2.1.2_折れ線グラフ'!$B$2:$B$13</c:f>
              <c:numCache>
                <c:formatCode>#,##0_);[Red]\(#,##0\)</c:formatCode>
                <c:ptCount val="12"/>
                <c:pt idx="0">
                  <c:v>14900</c:v>
                </c:pt>
                <c:pt idx="1">
                  <c:v>13220</c:v>
                </c:pt>
                <c:pt idx="2">
                  <c:v>15070</c:v>
                </c:pt>
                <c:pt idx="3">
                  <c:v>15220</c:v>
                </c:pt>
                <c:pt idx="4">
                  <c:v>15160</c:v>
                </c:pt>
                <c:pt idx="5">
                  <c:v>14850</c:v>
                </c:pt>
                <c:pt idx="6">
                  <c:v>14750</c:v>
                </c:pt>
                <c:pt idx="7">
                  <c:v>13960</c:v>
                </c:pt>
                <c:pt idx="8">
                  <c:v>14420</c:v>
                </c:pt>
                <c:pt idx="9">
                  <c:v>14910</c:v>
                </c:pt>
                <c:pt idx="10">
                  <c:v>14650</c:v>
                </c:pt>
                <c:pt idx="11">
                  <c:v>14940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B-4897-A198-36248FCDC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599896"/>
        <c:axId val="336600288"/>
      </c:lineChart>
      <c:catAx>
        <c:axId val="336599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200"/>
            </a:pPr>
            <a:endParaRPr lang="ja-JP"/>
          </a:p>
        </c:txPr>
        <c:crossAx val="336600288"/>
        <c:crosses val="autoZero"/>
        <c:auto val="1"/>
        <c:lblAlgn val="ctr"/>
        <c:lblOffset val="100"/>
        <c:tickLblSkip val="1"/>
        <c:noMultiLvlLbl val="0"/>
      </c:catAx>
      <c:valAx>
        <c:axId val="33660028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336599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730802214079851"/>
          <c:y val="0.55054206765820934"/>
          <c:w val="0.19894389438943944"/>
          <c:h val="0.1674343832021003"/>
        </c:manualLayout>
      </c:layout>
      <c:overlay val="0"/>
      <c:spPr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株価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tockChart>
        <c:ser>
          <c:idx val="0"/>
          <c:order val="0"/>
          <c:tx>
            <c:strRef>
              <c:f>'17_2.1,2_ローソク足チャート'!$B$1</c:f>
              <c:strCache>
                <c:ptCount val="1"/>
                <c:pt idx="0">
                  <c:v>始値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'17_2.1,2_ローソク足チャート'!$A$2:$A$15</c:f>
              <c:numCache>
                <c:formatCode>m"月"d"日"</c:formatCode>
                <c:ptCount val="14"/>
                <c:pt idx="0">
                  <c:v>42492</c:v>
                </c:pt>
                <c:pt idx="1">
                  <c:v>42496</c:v>
                </c:pt>
                <c:pt idx="2">
                  <c:v>42499</c:v>
                </c:pt>
                <c:pt idx="3">
                  <c:v>42500</c:v>
                </c:pt>
                <c:pt idx="4">
                  <c:v>42501</c:v>
                </c:pt>
                <c:pt idx="5">
                  <c:v>42502</c:v>
                </c:pt>
                <c:pt idx="6">
                  <c:v>42503</c:v>
                </c:pt>
                <c:pt idx="7">
                  <c:v>42506</c:v>
                </c:pt>
                <c:pt idx="8">
                  <c:v>42507</c:v>
                </c:pt>
                <c:pt idx="9">
                  <c:v>42508</c:v>
                </c:pt>
                <c:pt idx="10">
                  <c:v>42509</c:v>
                </c:pt>
                <c:pt idx="11">
                  <c:v>42510</c:v>
                </c:pt>
                <c:pt idx="12">
                  <c:v>42513</c:v>
                </c:pt>
                <c:pt idx="13">
                  <c:v>42514</c:v>
                </c:pt>
              </c:numCache>
            </c:numRef>
          </c:cat>
          <c:val>
            <c:numRef>
              <c:f>'17_2.1,2_ローソク足チャート'!$B$2:$B$15</c:f>
              <c:numCache>
                <c:formatCode>General</c:formatCode>
                <c:ptCount val="14"/>
                <c:pt idx="0">
                  <c:v>207</c:v>
                </c:pt>
                <c:pt idx="1">
                  <c:v>208</c:v>
                </c:pt>
                <c:pt idx="2">
                  <c:v>206</c:v>
                </c:pt>
                <c:pt idx="3">
                  <c:v>202</c:v>
                </c:pt>
                <c:pt idx="4">
                  <c:v>206</c:v>
                </c:pt>
                <c:pt idx="5">
                  <c:v>202</c:v>
                </c:pt>
                <c:pt idx="6">
                  <c:v>206</c:v>
                </c:pt>
                <c:pt idx="7">
                  <c:v>200</c:v>
                </c:pt>
                <c:pt idx="8">
                  <c:v>200</c:v>
                </c:pt>
                <c:pt idx="9">
                  <c:v>206</c:v>
                </c:pt>
                <c:pt idx="10">
                  <c:v>216</c:v>
                </c:pt>
                <c:pt idx="11">
                  <c:v>207</c:v>
                </c:pt>
                <c:pt idx="12">
                  <c:v>209</c:v>
                </c:pt>
                <c:pt idx="13">
                  <c:v>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3C-4028-8689-654484B046CD}"/>
            </c:ext>
          </c:extLst>
        </c:ser>
        <c:ser>
          <c:idx val="1"/>
          <c:order val="1"/>
          <c:tx>
            <c:strRef>
              <c:f>'17_2.1,2_ローソク足チャート'!$C$1</c:f>
              <c:strCache>
                <c:ptCount val="1"/>
                <c:pt idx="0">
                  <c:v>高値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'17_2.1,2_ローソク足チャート'!$A$2:$A$15</c:f>
              <c:numCache>
                <c:formatCode>m"月"d"日"</c:formatCode>
                <c:ptCount val="14"/>
                <c:pt idx="0">
                  <c:v>42492</c:v>
                </c:pt>
                <c:pt idx="1">
                  <c:v>42496</c:v>
                </c:pt>
                <c:pt idx="2">
                  <c:v>42499</c:v>
                </c:pt>
                <c:pt idx="3">
                  <c:v>42500</c:v>
                </c:pt>
                <c:pt idx="4">
                  <c:v>42501</c:v>
                </c:pt>
                <c:pt idx="5">
                  <c:v>42502</c:v>
                </c:pt>
                <c:pt idx="6">
                  <c:v>42503</c:v>
                </c:pt>
                <c:pt idx="7">
                  <c:v>42506</c:v>
                </c:pt>
                <c:pt idx="8">
                  <c:v>42507</c:v>
                </c:pt>
                <c:pt idx="9">
                  <c:v>42508</c:v>
                </c:pt>
                <c:pt idx="10">
                  <c:v>42509</c:v>
                </c:pt>
                <c:pt idx="11">
                  <c:v>42510</c:v>
                </c:pt>
                <c:pt idx="12">
                  <c:v>42513</c:v>
                </c:pt>
                <c:pt idx="13">
                  <c:v>42514</c:v>
                </c:pt>
              </c:numCache>
            </c:numRef>
          </c:cat>
          <c:val>
            <c:numRef>
              <c:f>'17_2.1,2_ローソク足チャート'!$C$2:$C$15</c:f>
              <c:numCache>
                <c:formatCode>General</c:formatCode>
                <c:ptCount val="14"/>
                <c:pt idx="0">
                  <c:v>211</c:v>
                </c:pt>
                <c:pt idx="1">
                  <c:v>211</c:v>
                </c:pt>
                <c:pt idx="2">
                  <c:v>207</c:v>
                </c:pt>
                <c:pt idx="3">
                  <c:v>205</c:v>
                </c:pt>
                <c:pt idx="4">
                  <c:v>210</c:v>
                </c:pt>
                <c:pt idx="5">
                  <c:v>206</c:v>
                </c:pt>
                <c:pt idx="6">
                  <c:v>208</c:v>
                </c:pt>
                <c:pt idx="7">
                  <c:v>202</c:v>
                </c:pt>
                <c:pt idx="8">
                  <c:v>204</c:v>
                </c:pt>
                <c:pt idx="9">
                  <c:v>212</c:v>
                </c:pt>
                <c:pt idx="10">
                  <c:v>217</c:v>
                </c:pt>
                <c:pt idx="11">
                  <c:v>212</c:v>
                </c:pt>
                <c:pt idx="12">
                  <c:v>211</c:v>
                </c:pt>
                <c:pt idx="1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3C-4028-8689-654484B046CD}"/>
            </c:ext>
          </c:extLst>
        </c:ser>
        <c:ser>
          <c:idx val="2"/>
          <c:order val="2"/>
          <c:tx>
            <c:strRef>
              <c:f>'17_2.1,2_ローソク足チャート'!$D$1</c:f>
              <c:strCache>
                <c:ptCount val="1"/>
                <c:pt idx="0">
                  <c:v>安値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'17_2.1,2_ローソク足チャート'!$A$2:$A$15</c:f>
              <c:numCache>
                <c:formatCode>m"月"d"日"</c:formatCode>
                <c:ptCount val="14"/>
                <c:pt idx="0">
                  <c:v>42492</c:v>
                </c:pt>
                <c:pt idx="1">
                  <c:v>42496</c:v>
                </c:pt>
                <c:pt idx="2">
                  <c:v>42499</c:v>
                </c:pt>
                <c:pt idx="3">
                  <c:v>42500</c:v>
                </c:pt>
                <c:pt idx="4">
                  <c:v>42501</c:v>
                </c:pt>
                <c:pt idx="5">
                  <c:v>42502</c:v>
                </c:pt>
                <c:pt idx="6">
                  <c:v>42503</c:v>
                </c:pt>
                <c:pt idx="7">
                  <c:v>42506</c:v>
                </c:pt>
                <c:pt idx="8">
                  <c:v>42507</c:v>
                </c:pt>
                <c:pt idx="9">
                  <c:v>42508</c:v>
                </c:pt>
                <c:pt idx="10">
                  <c:v>42509</c:v>
                </c:pt>
                <c:pt idx="11">
                  <c:v>42510</c:v>
                </c:pt>
                <c:pt idx="12">
                  <c:v>42513</c:v>
                </c:pt>
                <c:pt idx="13">
                  <c:v>42514</c:v>
                </c:pt>
              </c:numCache>
            </c:numRef>
          </c:cat>
          <c:val>
            <c:numRef>
              <c:f>'17_2.1,2_ローソク足チャート'!$D$2:$D$15</c:f>
              <c:numCache>
                <c:formatCode>General</c:formatCode>
                <c:ptCount val="14"/>
                <c:pt idx="0">
                  <c:v>205</c:v>
                </c:pt>
                <c:pt idx="1">
                  <c:v>203</c:v>
                </c:pt>
                <c:pt idx="2">
                  <c:v>201</c:v>
                </c:pt>
                <c:pt idx="3">
                  <c:v>198</c:v>
                </c:pt>
                <c:pt idx="4">
                  <c:v>203</c:v>
                </c:pt>
                <c:pt idx="5">
                  <c:v>201</c:v>
                </c:pt>
                <c:pt idx="6">
                  <c:v>197</c:v>
                </c:pt>
                <c:pt idx="7">
                  <c:v>198</c:v>
                </c:pt>
                <c:pt idx="8">
                  <c:v>200</c:v>
                </c:pt>
                <c:pt idx="9">
                  <c:v>205</c:v>
                </c:pt>
                <c:pt idx="10">
                  <c:v>207</c:v>
                </c:pt>
                <c:pt idx="11">
                  <c:v>204</c:v>
                </c:pt>
                <c:pt idx="12">
                  <c:v>204</c:v>
                </c:pt>
                <c:pt idx="13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3C-4028-8689-654484B046CD}"/>
            </c:ext>
          </c:extLst>
        </c:ser>
        <c:ser>
          <c:idx val="3"/>
          <c:order val="3"/>
          <c:tx>
            <c:strRef>
              <c:f>'17_2.1,2_ローソク足チャート'!$E$1</c:f>
              <c:strCache>
                <c:ptCount val="1"/>
                <c:pt idx="0">
                  <c:v>終値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'17_2.1,2_ローソク足チャート'!$A$2:$A$15</c:f>
              <c:numCache>
                <c:formatCode>m"月"d"日"</c:formatCode>
                <c:ptCount val="14"/>
                <c:pt idx="0">
                  <c:v>42492</c:v>
                </c:pt>
                <c:pt idx="1">
                  <c:v>42496</c:v>
                </c:pt>
                <c:pt idx="2">
                  <c:v>42499</c:v>
                </c:pt>
                <c:pt idx="3">
                  <c:v>42500</c:v>
                </c:pt>
                <c:pt idx="4">
                  <c:v>42501</c:v>
                </c:pt>
                <c:pt idx="5">
                  <c:v>42502</c:v>
                </c:pt>
                <c:pt idx="6">
                  <c:v>42503</c:v>
                </c:pt>
                <c:pt idx="7">
                  <c:v>42506</c:v>
                </c:pt>
                <c:pt idx="8">
                  <c:v>42507</c:v>
                </c:pt>
                <c:pt idx="9">
                  <c:v>42508</c:v>
                </c:pt>
                <c:pt idx="10">
                  <c:v>42509</c:v>
                </c:pt>
                <c:pt idx="11">
                  <c:v>42510</c:v>
                </c:pt>
                <c:pt idx="12">
                  <c:v>42513</c:v>
                </c:pt>
                <c:pt idx="13">
                  <c:v>42514</c:v>
                </c:pt>
              </c:numCache>
            </c:numRef>
          </c:cat>
          <c:val>
            <c:numRef>
              <c:f>'17_2.1,2_ローソク足チャート'!$E$2:$E$15</c:f>
              <c:numCache>
                <c:formatCode>General</c:formatCode>
                <c:ptCount val="14"/>
                <c:pt idx="0">
                  <c:v>209</c:v>
                </c:pt>
                <c:pt idx="1">
                  <c:v>205</c:v>
                </c:pt>
                <c:pt idx="2">
                  <c:v>202</c:v>
                </c:pt>
                <c:pt idx="3">
                  <c:v>203</c:v>
                </c:pt>
                <c:pt idx="4">
                  <c:v>205</c:v>
                </c:pt>
                <c:pt idx="5">
                  <c:v>204</c:v>
                </c:pt>
                <c:pt idx="6">
                  <c:v>198</c:v>
                </c:pt>
                <c:pt idx="7">
                  <c:v>199</c:v>
                </c:pt>
                <c:pt idx="8">
                  <c:v>204</c:v>
                </c:pt>
                <c:pt idx="9">
                  <c:v>210</c:v>
                </c:pt>
                <c:pt idx="10">
                  <c:v>208</c:v>
                </c:pt>
                <c:pt idx="11">
                  <c:v>209</c:v>
                </c:pt>
                <c:pt idx="12">
                  <c:v>210</c:v>
                </c:pt>
                <c:pt idx="13">
                  <c:v>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3C-4028-8689-654484B04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336601072"/>
        <c:axId val="336601464"/>
      </c:stockChart>
      <c:catAx>
        <c:axId val="336601072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601464"/>
        <c:crosses val="autoZero"/>
        <c:auto val="0"/>
        <c:lblAlgn val="ctr"/>
        <c:lblOffset val="100"/>
        <c:noMultiLvlLbl val="0"/>
      </c:catAx>
      <c:valAx>
        <c:axId val="33660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601072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回答者数　</a:t>
            </a:r>
            <a:r>
              <a:rPr lang="en-US" altLang="ja-JP"/>
              <a:t>n=834</a:t>
            </a:r>
            <a:endParaRPr lang="ja-JP" alt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'18_2.1.2_円グラフ'!$C$2</c:f>
              <c:strCache>
                <c:ptCount val="1"/>
                <c:pt idx="0">
                  <c:v>回答者数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7E-4017-97D0-F8915075A9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7E-4017-97D0-F8915075A9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37E-4017-97D0-F8915075A9F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37E-4017-97D0-F8915075A9F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37E-4017-97D0-F8915075A9F1}"/>
              </c:ext>
            </c:extLst>
          </c:dPt>
          <c:dLbls>
            <c:dLbl>
              <c:idx val="4"/>
              <c:layout>
                <c:manualLayout>
                  <c:x val="0"/>
                  <c:y val="2.77777777777778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7E-4017-97D0-F8915075A9F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'18_2.1.2_円グラフ'!$B$3:$B$7</c:f>
              <c:strCache>
                <c:ptCount val="5"/>
                <c:pt idx="0">
                  <c:v>30～39</c:v>
                </c:pt>
                <c:pt idx="1">
                  <c:v>40～49</c:v>
                </c:pt>
                <c:pt idx="2">
                  <c:v>50～59</c:v>
                </c:pt>
                <c:pt idx="3">
                  <c:v>60～69</c:v>
                </c:pt>
                <c:pt idx="4">
                  <c:v>その他</c:v>
                </c:pt>
              </c:strCache>
            </c:strRef>
          </c:cat>
          <c:val>
            <c:numRef>
              <c:f>'18_2.1.2_円グラフ'!$C$3:$C$7</c:f>
              <c:numCache>
                <c:formatCode>#,##0_);[Red]\(#,##0\)</c:formatCode>
                <c:ptCount val="5"/>
                <c:pt idx="0">
                  <c:v>73</c:v>
                </c:pt>
                <c:pt idx="1">
                  <c:v>132</c:v>
                </c:pt>
                <c:pt idx="2">
                  <c:v>486</c:v>
                </c:pt>
                <c:pt idx="3">
                  <c:v>43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7E-4017-97D0-F8915075A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調査結果の推移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'19_2.1.2_帯グラフ'!$B$1</c:f>
              <c:strCache>
                <c:ptCount val="1"/>
                <c:pt idx="0">
                  <c:v>賛成</c:v>
                </c:pt>
              </c:strCache>
            </c:strRef>
          </c:tx>
          <c:spPr>
            <a:solidFill>
              <a:srgbClr val="D76213"/>
            </a:solidFill>
            <a:ln>
              <a:noFill/>
            </a:ln>
            <a:effectLst/>
          </c:spPr>
          <c:invertIfNegative val="0"/>
          <c:cat>
            <c:strRef>
              <c:f>'19_2.1.2_帯グラフ'!$A$2:$A$5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'19_2.1.2_帯グラフ'!$B$2:$B$5</c:f>
              <c:numCache>
                <c:formatCode>General</c:formatCode>
                <c:ptCount val="4"/>
                <c:pt idx="0">
                  <c:v>40</c:v>
                </c:pt>
                <c:pt idx="1">
                  <c:v>46</c:v>
                </c:pt>
                <c:pt idx="2">
                  <c:v>56</c:v>
                </c:pt>
                <c:pt idx="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0-4C91-A529-D3DB745A9DCC}"/>
            </c:ext>
          </c:extLst>
        </c:ser>
        <c:ser>
          <c:idx val="1"/>
          <c:order val="1"/>
          <c:tx>
            <c:strRef>
              <c:f>'19_2.1.2_帯グラフ'!$C$1</c:f>
              <c:strCache>
                <c:ptCount val="1"/>
                <c:pt idx="0">
                  <c:v>反対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'19_2.1.2_帯グラフ'!$A$2:$A$5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'19_2.1.2_帯グラフ'!$C$2:$C$5</c:f>
              <c:numCache>
                <c:formatCode>General</c:formatCode>
                <c:ptCount val="4"/>
                <c:pt idx="0">
                  <c:v>55</c:v>
                </c:pt>
                <c:pt idx="1">
                  <c:v>47</c:v>
                </c:pt>
                <c:pt idx="2">
                  <c:v>36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0-4C91-A529-D3DB745A9DCC}"/>
            </c:ext>
          </c:extLst>
        </c:ser>
        <c:ser>
          <c:idx val="2"/>
          <c:order val="2"/>
          <c:tx>
            <c:strRef>
              <c:f>'19_2.1.2_帯グラフ'!$D$1</c:f>
              <c:strCache>
                <c:ptCount val="1"/>
                <c:pt idx="0">
                  <c:v>どちらとも言えない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'19_2.1.2_帯グラフ'!$A$2:$A$5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'19_2.1.2_帯グラフ'!$D$2:$D$5</c:f>
              <c:numCache>
                <c:formatCode>General</c:formatCode>
                <c:ptCount val="4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00-4C91-A529-D3DB745A9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serLines>
        <c:axId val="323771456"/>
        <c:axId val="323771848"/>
      </c:barChart>
      <c:catAx>
        <c:axId val="32377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3771848"/>
        <c:crosses val="autoZero"/>
        <c:auto val="1"/>
        <c:lblAlgn val="ctr"/>
        <c:lblOffset val="100"/>
        <c:noMultiLvlLbl val="0"/>
      </c:catAx>
      <c:valAx>
        <c:axId val="32377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37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'20_2.1.2_散布図'!$D$1</c:f>
              <c:strCache>
                <c:ptCount val="1"/>
                <c:pt idx="0">
                  <c:v>売上個数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'20_2.1.2_散布図'!$C$2:$C$24</c:f>
              <c:numCache>
                <c:formatCode>General</c:formatCode>
                <c:ptCount val="23"/>
                <c:pt idx="0">
                  <c:v>28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34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35</c:v>
                </c:pt>
                <c:pt idx="10">
                  <c:v>29</c:v>
                </c:pt>
                <c:pt idx="11">
                  <c:v>25</c:v>
                </c:pt>
                <c:pt idx="12">
                  <c:v>25</c:v>
                </c:pt>
                <c:pt idx="13">
                  <c:v>27</c:v>
                </c:pt>
                <c:pt idx="14">
                  <c:v>29</c:v>
                </c:pt>
                <c:pt idx="15">
                  <c:v>32</c:v>
                </c:pt>
                <c:pt idx="16">
                  <c:v>34</c:v>
                </c:pt>
                <c:pt idx="17">
                  <c:v>33</c:v>
                </c:pt>
                <c:pt idx="18">
                  <c:v>34</c:v>
                </c:pt>
                <c:pt idx="19">
                  <c:v>33</c:v>
                </c:pt>
                <c:pt idx="20">
                  <c:v>32</c:v>
                </c:pt>
                <c:pt idx="21">
                  <c:v>26</c:v>
                </c:pt>
                <c:pt idx="22">
                  <c:v>29</c:v>
                </c:pt>
              </c:numCache>
            </c:numRef>
          </c:xVal>
          <c:yVal>
            <c:numRef>
              <c:f>'20_2.1.2_散布図'!$D$2:$D$24</c:f>
              <c:numCache>
                <c:formatCode>General</c:formatCode>
                <c:ptCount val="23"/>
                <c:pt idx="0">
                  <c:v>291</c:v>
                </c:pt>
                <c:pt idx="1">
                  <c:v>263</c:v>
                </c:pt>
                <c:pt idx="2">
                  <c:v>283</c:v>
                </c:pt>
                <c:pt idx="3">
                  <c:v>267</c:v>
                </c:pt>
                <c:pt idx="4">
                  <c:v>345</c:v>
                </c:pt>
                <c:pt idx="5">
                  <c:v>307</c:v>
                </c:pt>
                <c:pt idx="6">
                  <c:v>307</c:v>
                </c:pt>
                <c:pt idx="7">
                  <c:v>327</c:v>
                </c:pt>
                <c:pt idx="8">
                  <c:v>337</c:v>
                </c:pt>
                <c:pt idx="9">
                  <c:v>361</c:v>
                </c:pt>
                <c:pt idx="10">
                  <c:v>337</c:v>
                </c:pt>
                <c:pt idx="11">
                  <c:v>244</c:v>
                </c:pt>
                <c:pt idx="12">
                  <c:v>269</c:v>
                </c:pt>
                <c:pt idx="13">
                  <c:v>310</c:v>
                </c:pt>
                <c:pt idx="14">
                  <c:v>303</c:v>
                </c:pt>
                <c:pt idx="15">
                  <c:v>314</c:v>
                </c:pt>
                <c:pt idx="16">
                  <c:v>359</c:v>
                </c:pt>
                <c:pt idx="17">
                  <c:v>348</c:v>
                </c:pt>
                <c:pt idx="18">
                  <c:v>337</c:v>
                </c:pt>
                <c:pt idx="19">
                  <c:v>384</c:v>
                </c:pt>
                <c:pt idx="20">
                  <c:v>322</c:v>
                </c:pt>
                <c:pt idx="21">
                  <c:v>281</c:v>
                </c:pt>
                <c:pt idx="22">
                  <c:v>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E7-469C-A61E-412F7768F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958696"/>
        <c:axId val="337959088"/>
      </c:scatterChart>
      <c:valAx>
        <c:axId val="337958696"/>
        <c:scaling>
          <c:orientation val="minMax"/>
          <c:min val="22"/>
        </c:scaling>
        <c:delete val="0"/>
        <c:axPos val="b"/>
        <c:title>
          <c:tx>
            <c:strRef>
              <c:f>'20_2.1.2_散布図'!$C$1</c:f>
              <c:strCache>
                <c:ptCount val="1"/>
                <c:pt idx="0">
                  <c:v>最高気温（℃）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7959088"/>
        <c:crosses val="autoZero"/>
        <c:crossBetween val="midCat"/>
      </c:valAx>
      <c:valAx>
        <c:axId val="337959088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'20_2.1.2_散布図'!$D$1</c:f>
              <c:strCache>
                <c:ptCount val="1"/>
                <c:pt idx="0">
                  <c:v>売上個数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7958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'20_2.1.2_散布図'!$C$2:$C$24</c:f>
              <c:numCache>
                <c:formatCode>General</c:formatCode>
                <c:ptCount val="23"/>
                <c:pt idx="0">
                  <c:v>28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34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35</c:v>
                </c:pt>
                <c:pt idx="10">
                  <c:v>29</c:v>
                </c:pt>
                <c:pt idx="11">
                  <c:v>25</c:v>
                </c:pt>
                <c:pt idx="12">
                  <c:v>25</c:v>
                </c:pt>
                <c:pt idx="13">
                  <c:v>27</c:v>
                </c:pt>
                <c:pt idx="14">
                  <c:v>29</c:v>
                </c:pt>
                <c:pt idx="15">
                  <c:v>32</c:v>
                </c:pt>
                <c:pt idx="16">
                  <c:v>34</c:v>
                </c:pt>
                <c:pt idx="17">
                  <c:v>33</c:v>
                </c:pt>
                <c:pt idx="18">
                  <c:v>34</c:v>
                </c:pt>
                <c:pt idx="19">
                  <c:v>33</c:v>
                </c:pt>
                <c:pt idx="20">
                  <c:v>32</c:v>
                </c:pt>
                <c:pt idx="21">
                  <c:v>26</c:v>
                </c:pt>
                <c:pt idx="22">
                  <c:v>29</c:v>
                </c:pt>
              </c:numCache>
            </c:numRef>
          </c:xVal>
          <c:yVal>
            <c:numRef>
              <c:f>'20_2.1.2_散布図'!$D$2:$D$24</c:f>
              <c:numCache>
                <c:formatCode>General</c:formatCode>
                <c:ptCount val="23"/>
                <c:pt idx="0">
                  <c:v>291</c:v>
                </c:pt>
                <c:pt idx="1">
                  <c:v>263</c:v>
                </c:pt>
                <c:pt idx="2">
                  <c:v>283</c:v>
                </c:pt>
                <c:pt idx="3">
                  <c:v>267</c:v>
                </c:pt>
                <c:pt idx="4">
                  <c:v>345</c:v>
                </c:pt>
                <c:pt idx="5">
                  <c:v>307</c:v>
                </c:pt>
                <c:pt idx="6">
                  <c:v>307</c:v>
                </c:pt>
                <c:pt idx="7">
                  <c:v>327</c:v>
                </c:pt>
                <c:pt idx="8">
                  <c:v>337</c:v>
                </c:pt>
                <c:pt idx="9">
                  <c:v>361</c:v>
                </c:pt>
                <c:pt idx="10">
                  <c:v>337</c:v>
                </c:pt>
                <c:pt idx="11">
                  <c:v>244</c:v>
                </c:pt>
                <c:pt idx="12">
                  <c:v>269</c:v>
                </c:pt>
                <c:pt idx="13">
                  <c:v>310</c:v>
                </c:pt>
                <c:pt idx="14">
                  <c:v>303</c:v>
                </c:pt>
                <c:pt idx="15">
                  <c:v>314</c:v>
                </c:pt>
                <c:pt idx="16">
                  <c:v>359</c:v>
                </c:pt>
                <c:pt idx="17">
                  <c:v>348</c:v>
                </c:pt>
                <c:pt idx="18">
                  <c:v>337</c:v>
                </c:pt>
                <c:pt idx="19">
                  <c:v>384</c:v>
                </c:pt>
                <c:pt idx="20">
                  <c:v>322</c:v>
                </c:pt>
                <c:pt idx="21">
                  <c:v>281</c:v>
                </c:pt>
                <c:pt idx="22">
                  <c:v>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90-4008-92BD-8A82267C9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959872"/>
        <c:axId val="337960264"/>
      </c:scatterChart>
      <c:valAx>
        <c:axId val="337959872"/>
        <c:scaling>
          <c:orientation val="minMax"/>
          <c:min val="2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7960264"/>
        <c:crosses val="autoZero"/>
        <c:crossBetween val="midCat"/>
      </c:valAx>
      <c:valAx>
        <c:axId val="337960264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7959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'21_2.1.2_バブルチャート'!$C$1</c:f>
              <c:strCache>
                <c:ptCount val="1"/>
                <c:pt idx="0">
                  <c:v>売上粗利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xVal>
            <c:numRef>
              <c:f>'21_2.1.2_バブルチャート'!$B$2:$B$8</c:f>
              <c:numCache>
                <c:formatCode>General</c:formatCode>
                <c:ptCount val="7"/>
                <c:pt idx="0">
                  <c:v>252</c:v>
                </c:pt>
                <c:pt idx="1">
                  <c:v>124</c:v>
                </c:pt>
                <c:pt idx="2">
                  <c:v>412</c:v>
                </c:pt>
                <c:pt idx="3">
                  <c:v>135</c:v>
                </c:pt>
                <c:pt idx="4">
                  <c:v>251</c:v>
                </c:pt>
                <c:pt idx="5">
                  <c:v>178</c:v>
                </c:pt>
                <c:pt idx="6">
                  <c:v>150</c:v>
                </c:pt>
              </c:numCache>
            </c:numRef>
          </c:xVal>
          <c:yVal>
            <c:numRef>
              <c:f>'21_2.1.2_バブルチャート'!$C$2:$C$8</c:f>
              <c:numCache>
                <c:formatCode>General</c:formatCode>
                <c:ptCount val="7"/>
                <c:pt idx="0">
                  <c:v>83</c:v>
                </c:pt>
                <c:pt idx="1">
                  <c:v>68</c:v>
                </c:pt>
                <c:pt idx="2">
                  <c:v>260</c:v>
                </c:pt>
                <c:pt idx="3">
                  <c:v>122</c:v>
                </c:pt>
                <c:pt idx="4">
                  <c:v>168</c:v>
                </c:pt>
                <c:pt idx="5">
                  <c:v>201</c:v>
                </c:pt>
                <c:pt idx="6">
                  <c:v>48</c:v>
                </c:pt>
              </c:numCache>
            </c:numRef>
          </c:yVal>
          <c:bubbleSize>
            <c:numRef>
              <c:f>'21_2.1.2_バブルチャート'!$D$2:$D$8</c:f>
              <c:numCache>
                <c:formatCode>General</c:formatCode>
                <c:ptCount val="7"/>
                <c:pt idx="0">
                  <c:v>46</c:v>
                </c:pt>
                <c:pt idx="1">
                  <c:v>33</c:v>
                </c:pt>
                <c:pt idx="2">
                  <c:v>20</c:v>
                </c:pt>
                <c:pt idx="3">
                  <c:v>28</c:v>
                </c:pt>
                <c:pt idx="4">
                  <c:v>58</c:v>
                </c:pt>
                <c:pt idx="5">
                  <c:v>65</c:v>
                </c:pt>
                <c:pt idx="6">
                  <c:v>14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73E9-4332-B193-C6F1E8FAE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337961048"/>
        <c:axId val="337961440"/>
      </c:bubbleChart>
      <c:valAx>
        <c:axId val="337961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7961440"/>
        <c:crosses val="autoZero"/>
        <c:crossBetween val="midCat"/>
      </c:valAx>
      <c:valAx>
        <c:axId val="33796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7961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'22_2.1.3_注意・棒グラフ'!$B$1</c:f>
              <c:strCache>
                <c:ptCount val="1"/>
                <c:pt idx="0">
                  <c:v>生産量(t)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'22_2.1.3_注意・棒グラフ'!$A$2:$A$5</c:f>
              <c:strCache>
                <c:ptCount val="4"/>
                <c:pt idx="0">
                  <c:v>U.S.A.</c:v>
                </c:pt>
                <c:pt idx="1">
                  <c:v>Singapore</c:v>
                </c:pt>
                <c:pt idx="2">
                  <c:v>Malaysia</c:v>
                </c:pt>
                <c:pt idx="3">
                  <c:v>Germany</c:v>
                </c:pt>
              </c:strCache>
            </c:strRef>
          </c:cat>
          <c:val>
            <c:numRef>
              <c:f>'22_2.1.3_注意・棒グラフ'!$B$2:$B$5</c:f>
              <c:numCache>
                <c:formatCode>#,##0_);[Red]\(#,##0\)</c:formatCode>
                <c:ptCount val="4"/>
                <c:pt idx="0">
                  <c:v>2770</c:v>
                </c:pt>
                <c:pt idx="1">
                  <c:v>2720</c:v>
                </c:pt>
                <c:pt idx="2">
                  <c:v>2650</c:v>
                </c:pt>
                <c:pt idx="3">
                  <c:v>2700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6-4D16-8FBB-56824EAA9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37962224"/>
        <c:axId val="337962616"/>
      </c:barChart>
      <c:catAx>
        <c:axId val="33796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7962616"/>
        <c:crosses val="autoZero"/>
        <c:auto val="1"/>
        <c:lblAlgn val="ctr"/>
        <c:lblOffset val="100"/>
        <c:noMultiLvlLbl val="0"/>
      </c:catAx>
      <c:valAx>
        <c:axId val="337962616"/>
        <c:scaling>
          <c:orientation val="minMax"/>
          <c:max val="2800"/>
          <c:min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796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'09_2.1.1_グラフ・１'!$A$3</c:f>
              <c:strCache>
                <c:ptCount val="1"/>
                <c:pt idx="0">
                  <c:v>2月</c:v>
                </c:pt>
              </c:strCache>
            </c:strRef>
          </c:tx>
          <c:dPt>
            <c:idx val="0"/>
            <c:bubble3D val="0"/>
            <c:spPr>
              <a:solidFill>
                <a:srgbClr val="D7621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7B-4145-8042-DA922E2C54F3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7B-4145-8042-DA922E2C54F3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7B-4145-8042-DA922E2C54F3}"/>
              </c:ext>
            </c:extLst>
          </c:dPt>
          <c:cat>
            <c:strRef>
              <c:f>'09_2.1.1_グラフ・１'!$B$1:$D$1</c:f>
              <c:strCache>
                <c:ptCount val="3"/>
                <c:pt idx="0">
                  <c:v>賛成</c:v>
                </c:pt>
                <c:pt idx="1">
                  <c:v>反対</c:v>
                </c:pt>
                <c:pt idx="2">
                  <c:v>どちらとも言えない</c:v>
                </c:pt>
              </c:strCache>
            </c:strRef>
          </c:cat>
          <c:val>
            <c:numRef>
              <c:f>'09_2.1.1_グラフ・１'!$B$3:$D$3</c:f>
              <c:numCache>
                <c:formatCode>General</c:formatCode>
                <c:ptCount val="3"/>
                <c:pt idx="0">
                  <c:v>46</c:v>
                </c:pt>
                <c:pt idx="1">
                  <c:v>47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7B-4145-8042-DA922E2C5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'22_2.1.3_注意・棒グラフ'!$B$20</c:f>
              <c:strCache>
                <c:ptCount val="1"/>
                <c:pt idx="0">
                  <c:v>生産量(t)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'22_2.1.3_注意・棒グラフ'!$A$21:$A$24</c:f>
              <c:strCache>
                <c:ptCount val="4"/>
                <c:pt idx="0">
                  <c:v>U.S.A.</c:v>
                </c:pt>
                <c:pt idx="1">
                  <c:v>Singapore</c:v>
                </c:pt>
                <c:pt idx="2">
                  <c:v>Malaysia</c:v>
                </c:pt>
                <c:pt idx="3">
                  <c:v>Germany</c:v>
                </c:pt>
              </c:strCache>
            </c:strRef>
          </c:cat>
          <c:val>
            <c:numRef>
              <c:f>'22_2.1.3_注意・棒グラフ'!$B$21:$B$24</c:f>
              <c:numCache>
                <c:formatCode>#,##0_);[Red]\(#,##0\)</c:formatCode>
                <c:ptCount val="4"/>
                <c:pt idx="0">
                  <c:v>2770</c:v>
                </c:pt>
                <c:pt idx="1">
                  <c:v>2720</c:v>
                </c:pt>
                <c:pt idx="2">
                  <c:v>2650</c:v>
                </c:pt>
                <c:pt idx="3">
                  <c:v>2700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B-4EA6-9796-A39D95304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37963400"/>
        <c:axId val="337963792"/>
      </c:barChart>
      <c:catAx>
        <c:axId val="33796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7963792"/>
        <c:crosses val="autoZero"/>
        <c:auto val="1"/>
        <c:lblAlgn val="ctr"/>
        <c:lblOffset val="100"/>
        <c:noMultiLvlLbl val="0"/>
      </c:catAx>
      <c:valAx>
        <c:axId val="337963792"/>
        <c:scaling>
          <c:orientation val="minMax"/>
          <c:max val="2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7963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'23_2.1.3_注意・立体のグラフ・１'!$B$1</c:f>
              <c:strCache>
                <c:ptCount val="1"/>
                <c:pt idx="0">
                  <c:v>受注高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'23_2.1.3_注意・立体のグラフ・１'!$A$2:$A$4</c:f>
              <c:strCache>
                <c:ptCount val="3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</c:strCache>
            </c:strRef>
          </c:cat>
          <c:val>
            <c:numRef>
              <c:f>'23_2.1.3_注意・立体のグラフ・１'!$B$2:$B$4</c:f>
              <c:numCache>
                <c:formatCode>#,##0_);[Red]\(#,##0\)</c:formatCode>
                <c:ptCount val="3"/>
                <c:pt idx="0">
                  <c:v>100</c:v>
                </c:pt>
                <c:pt idx="1">
                  <c:v>128</c:v>
                </c:pt>
                <c:pt idx="2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4-41D4-9E22-0993CF2C6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7964576"/>
        <c:axId val="338461392"/>
        <c:axId val="0"/>
      </c:bar3DChart>
      <c:catAx>
        <c:axId val="33796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8461392"/>
        <c:crosses val="autoZero"/>
        <c:auto val="1"/>
        <c:lblAlgn val="ctr"/>
        <c:lblOffset val="100"/>
        <c:noMultiLvlLbl val="0"/>
      </c:catAx>
      <c:valAx>
        <c:axId val="33846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796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回答者数　</a:t>
            </a:r>
            <a:r>
              <a:rPr lang="en-US" altLang="ja-JP"/>
              <a:t>n=862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'24_2.1.3_注意・立体のグラフ・２'!$B$1</c:f>
              <c:strCache>
                <c:ptCount val="1"/>
                <c:pt idx="0">
                  <c:v>回答者数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D2-4F8F-90EA-C4E9A7776A9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D2-4F8F-90EA-C4E9A7776A9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D2-4F8F-90EA-C4E9A7776A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9D2-4F8F-90EA-C4E9A7776A95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9D2-4F8F-90EA-C4E9A7776A95}"/>
              </c:ext>
            </c:extLst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9D2-4F8F-90EA-C4E9A7776A95}"/>
              </c:ext>
            </c:extLst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9D2-4F8F-90EA-C4E9A7776A95}"/>
              </c:ext>
            </c:extLst>
          </c:dPt>
          <c:dPt>
            <c:idx val="7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9D2-4F8F-90EA-C4E9A7776A95}"/>
              </c:ext>
            </c:extLst>
          </c:dPt>
          <c:dPt>
            <c:idx val="8"/>
            <c:bubble3D val="0"/>
            <c:spPr>
              <a:pattFill prst="pct30">
                <a:fgClr>
                  <a:schemeClr val="accent5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9D2-4F8F-90EA-C4E9A7776A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'24_2.1.3_注意・立体のグラフ・２'!$A$2:$A$10</c:f>
              <c:strCache>
                <c:ptCount val="9"/>
                <c:pt idx="0">
                  <c:v>赤</c:v>
                </c:pt>
                <c:pt idx="1">
                  <c:v>青</c:v>
                </c:pt>
                <c:pt idx="2">
                  <c:v>緑</c:v>
                </c:pt>
                <c:pt idx="3">
                  <c:v>黄</c:v>
                </c:pt>
                <c:pt idx="4">
                  <c:v>橙</c:v>
                </c:pt>
                <c:pt idx="5">
                  <c:v>黒</c:v>
                </c:pt>
                <c:pt idx="6">
                  <c:v>白</c:v>
                </c:pt>
                <c:pt idx="7">
                  <c:v>紫</c:v>
                </c:pt>
                <c:pt idx="8">
                  <c:v>その他</c:v>
                </c:pt>
              </c:strCache>
            </c:strRef>
          </c:cat>
          <c:val>
            <c:numRef>
              <c:f>'24_2.1.3_注意・立体のグラフ・２'!$B$2:$B$10</c:f>
              <c:numCache>
                <c:formatCode>General</c:formatCode>
                <c:ptCount val="9"/>
                <c:pt idx="0">
                  <c:v>165</c:v>
                </c:pt>
                <c:pt idx="1">
                  <c:v>121</c:v>
                </c:pt>
                <c:pt idx="2">
                  <c:v>110</c:v>
                </c:pt>
                <c:pt idx="3">
                  <c:v>98</c:v>
                </c:pt>
                <c:pt idx="4">
                  <c:v>82</c:v>
                </c:pt>
                <c:pt idx="5">
                  <c:v>65</c:v>
                </c:pt>
                <c:pt idx="6">
                  <c:v>52</c:v>
                </c:pt>
                <c:pt idx="7">
                  <c:v>48</c:v>
                </c:pt>
                <c:pt idx="8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9D2-4F8F-90EA-C4E9A7776A9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回答者数　</a:t>
            </a:r>
            <a:r>
              <a:rPr lang="en-US" altLang="ja-JP"/>
              <a:t>n=862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20"/>
      <c:rotY val="0"/>
      <c:depthPercent val="6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'24_2.1.3_注意・立体のグラフ・２'!$B$1</c:f>
              <c:strCache>
                <c:ptCount val="1"/>
                <c:pt idx="0">
                  <c:v>回答者数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F25-4B97-9F3A-E23358D84522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F25-4B97-9F3A-E23358D8452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F25-4B97-9F3A-E23358D845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F25-4B97-9F3A-E23358D84522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F25-4B97-9F3A-E23358D84522}"/>
              </c:ext>
            </c:extLst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F25-4B97-9F3A-E23358D84522}"/>
              </c:ext>
            </c:extLst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F25-4B97-9F3A-E23358D84522}"/>
              </c:ext>
            </c:extLst>
          </c:dPt>
          <c:dPt>
            <c:idx val="7"/>
            <c:bubble3D val="0"/>
            <c:spPr>
              <a:solidFill>
                <a:srgbClr val="7030A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8F25-4B97-9F3A-E23358D84522}"/>
              </c:ext>
            </c:extLst>
          </c:dPt>
          <c:dPt>
            <c:idx val="8"/>
            <c:bubble3D val="0"/>
            <c:spPr>
              <a:pattFill prst="pct30">
                <a:fgClr>
                  <a:schemeClr val="accent5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8F25-4B97-9F3A-E23358D84522}"/>
              </c:ext>
            </c:extLst>
          </c:dPt>
          <c:dLbls>
            <c:dLbl>
              <c:idx val="0"/>
              <c:layout>
                <c:manualLayout>
                  <c:x val="-2.5000000000000102E-2"/>
                  <c:y val="-3.24074074074074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25-4B97-9F3A-E23358D84522}"/>
                </c:ext>
              </c:extLst>
            </c:dLbl>
            <c:dLbl>
              <c:idx val="1"/>
              <c:layout>
                <c:manualLayout>
                  <c:x val="-8.3333333333332309E-3"/>
                  <c:y val="-0.162037037037037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25-4B97-9F3A-E23358D84522}"/>
                </c:ext>
              </c:extLst>
            </c:dLbl>
            <c:dLbl>
              <c:idx val="5"/>
              <c:layout>
                <c:manualLayout>
                  <c:x val="-1.2731334408019993E-17"/>
                  <c:y val="-0.129629629629629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25-4B97-9F3A-E23358D84522}"/>
                </c:ext>
              </c:extLst>
            </c:dLbl>
            <c:dLbl>
              <c:idx val="6"/>
              <c:layout>
                <c:manualLayout>
                  <c:x val="8.3333333333333211E-3"/>
                  <c:y val="-4.16666666666667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25-4B97-9F3A-E23358D84522}"/>
                </c:ext>
              </c:extLst>
            </c:dLbl>
            <c:dLbl>
              <c:idx val="7"/>
              <c:layout>
                <c:manualLayout>
                  <c:x val="2.4999999999999974E-2"/>
                  <c:y val="-4.16666666666666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5-4B97-9F3A-E23358D84522}"/>
                </c:ext>
              </c:extLst>
            </c:dLbl>
            <c:dLbl>
              <c:idx val="8"/>
              <c:layout>
                <c:manualLayout>
                  <c:x val="2.2222222222222223E-2"/>
                  <c:y val="-2.7777777777777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5-4B97-9F3A-E23358D845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'24_2.1.3_注意・立体のグラフ・２'!$A$2:$A$10</c:f>
              <c:strCache>
                <c:ptCount val="9"/>
                <c:pt idx="0">
                  <c:v>赤</c:v>
                </c:pt>
                <c:pt idx="1">
                  <c:v>青</c:v>
                </c:pt>
                <c:pt idx="2">
                  <c:v>緑</c:v>
                </c:pt>
                <c:pt idx="3">
                  <c:v>黄</c:v>
                </c:pt>
                <c:pt idx="4">
                  <c:v>橙</c:v>
                </c:pt>
                <c:pt idx="5">
                  <c:v>黒</c:v>
                </c:pt>
                <c:pt idx="6">
                  <c:v>白</c:v>
                </c:pt>
                <c:pt idx="7">
                  <c:v>紫</c:v>
                </c:pt>
                <c:pt idx="8">
                  <c:v>その他</c:v>
                </c:pt>
              </c:strCache>
            </c:strRef>
          </c:cat>
          <c:val>
            <c:numRef>
              <c:f>'24_2.1.3_注意・立体のグラフ・２'!$B$2:$B$10</c:f>
              <c:numCache>
                <c:formatCode>General</c:formatCode>
                <c:ptCount val="9"/>
                <c:pt idx="0">
                  <c:v>165</c:v>
                </c:pt>
                <c:pt idx="1">
                  <c:v>121</c:v>
                </c:pt>
                <c:pt idx="2">
                  <c:v>110</c:v>
                </c:pt>
                <c:pt idx="3">
                  <c:v>98</c:v>
                </c:pt>
                <c:pt idx="4">
                  <c:v>82</c:v>
                </c:pt>
                <c:pt idx="5">
                  <c:v>65</c:v>
                </c:pt>
                <c:pt idx="6">
                  <c:v>52</c:v>
                </c:pt>
                <c:pt idx="7">
                  <c:v>48</c:v>
                </c:pt>
                <c:pt idx="8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F25-4B97-9F3A-E23358D8452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'25_2.1.3_COLUMN折れ線グラフか棒グラフか'!$B$1</c:f>
              <c:strCache>
                <c:ptCount val="1"/>
                <c:pt idx="0">
                  <c:v>利用者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'25_2.1.3_COLUMN折れ線グラフか棒グラフか'!$A$2:$A$5</c:f>
              <c:strCache>
                <c:ptCount val="4"/>
                <c:pt idx="0">
                  <c:v>300万円未満</c:v>
                </c:pt>
                <c:pt idx="1">
                  <c:v>300～500万円未満</c:v>
                </c:pt>
                <c:pt idx="2">
                  <c:v>500～700万円未満</c:v>
                </c:pt>
                <c:pt idx="3">
                  <c:v>700万円以上</c:v>
                </c:pt>
              </c:strCache>
            </c:strRef>
          </c:cat>
          <c:val>
            <c:numRef>
              <c:f>'25_2.1.3_COLUMN折れ線グラフか棒グラフか'!$B$2:$B$5</c:f>
              <c:numCache>
                <c:formatCode>General</c:formatCode>
                <c:ptCount val="4"/>
                <c:pt idx="0">
                  <c:v>30.5</c:v>
                </c:pt>
                <c:pt idx="1">
                  <c:v>39.4</c:v>
                </c:pt>
                <c:pt idx="2">
                  <c:v>15.5</c:v>
                </c:pt>
                <c:pt idx="3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C-4C10-B983-D3A5EAB41F68}"/>
            </c:ext>
          </c:extLst>
        </c:ser>
        <c:ser>
          <c:idx val="1"/>
          <c:order val="1"/>
          <c:tx>
            <c:strRef>
              <c:f>'25_2.1.3_COLUMN折れ線グラフか棒グラフか'!$C$1</c:f>
              <c:strCache>
                <c:ptCount val="1"/>
                <c:pt idx="0">
                  <c:v>非利用者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'25_2.1.3_COLUMN折れ線グラフか棒グラフか'!$A$2:$A$5</c:f>
              <c:strCache>
                <c:ptCount val="4"/>
                <c:pt idx="0">
                  <c:v>300万円未満</c:v>
                </c:pt>
                <c:pt idx="1">
                  <c:v>300～500万円未満</c:v>
                </c:pt>
                <c:pt idx="2">
                  <c:v>500～700万円未満</c:v>
                </c:pt>
                <c:pt idx="3">
                  <c:v>700万円以上</c:v>
                </c:pt>
              </c:strCache>
            </c:strRef>
          </c:cat>
          <c:val>
            <c:numRef>
              <c:f>'25_2.1.3_COLUMN折れ線グラフか棒グラフか'!$C$2:$C$5</c:f>
              <c:numCache>
                <c:formatCode>General</c:formatCode>
                <c:ptCount val="4"/>
                <c:pt idx="0">
                  <c:v>34.299999999999997</c:v>
                </c:pt>
                <c:pt idx="1">
                  <c:v>41.5</c:v>
                </c:pt>
                <c:pt idx="2">
                  <c:v>10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9C-4C10-B983-D3A5EAB41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463352"/>
        <c:axId val="338463744"/>
      </c:barChart>
      <c:catAx>
        <c:axId val="33846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8463744"/>
        <c:crosses val="autoZero"/>
        <c:auto val="1"/>
        <c:lblAlgn val="ctr"/>
        <c:lblOffset val="100"/>
        <c:noMultiLvlLbl val="0"/>
      </c:catAx>
      <c:valAx>
        <c:axId val="33846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846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'25_2.1.3_COLUMN折れ線グラフか棒グラフか'!$B$1</c:f>
              <c:strCache>
                <c:ptCount val="1"/>
                <c:pt idx="0">
                  <c:v>利用者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'25_2.1.3_COLUMN折れ線グラフか棒グラフか'!$A$2:$A$5</c:f>
              <c:strCache>
                <c:ptCount val="4"/>
                <c:pt idx="0">
                  <c:v>300万円未満</c:v>
                </c:pt>
                <c:pt idx="1">
                  <c:v>300～500万円未満</c:v>
                </c:pt>
                <c:pt idx="2">
                  <c:v>500～700万円未満</c:v>
                </c:pt>
                <c:pt idx="3">
                  <c:v>700万円以上</c:v>
                </c:pt>
              </c:strCache>
            </c:strRef>
          </c:cat>
          <c:val>
            <c:numRef>
              <c:f>'25_2.1.3_COLUMN折れ線グラフか棒グラフか'!$B$2:$B$5</c:f>
              <c:numCache>
                <c:formatCode>General</c:formatCode>
                <c:ptCount val="4"/>
                <c:pt idx="0">
                  <c:v>30.5</c:v>
                </c:pt>
                <c:pt idx="1">
                  <c:v>39.4</c:v>
                </c:pt>
                <c:pt idx="2">
                  <c:v>15.5</c:v>
                </c:pt>
                <c:pt idx="3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41-4924-B3E6-7B5EF09E4F30}"/>
            </c:ext>
          </c:extLst>
        </c:ser>
        <c:ser>
          <c:idx val="1"/>
          <c:order val="1"/>
          <c:tx>
            <c:strRef>
              <c:f>'25_2.1.3_COLUMN折れ線グラフか棒グラフか'!$C$1</c:f>
              <c:strCache>
                <c:ptCount val="1"/>
                <c:pt idx="0">
                  <c:v>非利用者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'25_2.1.3_COLUMN折れ線グラフか棒グラフか'!$A$2:$A$5</c:f>
              <c:strCache>
                <c:ptCount val="4"/>
                <c:pt idx="0">
                  <c:v>300万円未満</c:v>
                </c:pt>
                <c:pt idx="1">
                  <c:v>300～500万円未満</c:v>
                </c:pt>
                <c:pt idx="2">
                  <c:v>500～700万円未満</c:v>
                </c:pt>
                <c:pt idx="3">
                  <c:v>700万円以上</c:v>
                </c:pt>
              </c:strCache>
            </c:strRef>
          </c:cat>
          <c:val>
            <c:numRef>
              <c:f>'25_2.1.3_COLUMN折れ線グラフか棒グラフか'!$C$2:$C$5</c:f>
              <c:numCache>
                <c:formatCode>General</c:formatCode>
                <c:ptCount val="4"/>
                <c:pt idx="0">
                  <c:v>34.299999999999997</c:v>
                </c:pt>
                <c:pt idx="1">
                  <c:v>41.5</c:v>
                </c:pt>
                <c:pt idx="2">
                  <c:v>10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41-4924-B3E6-7B5EF09E4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464528"/>
        <c:axId val="338464920"/>
      </c:lineChart>
      <c:catAx>
        <c:axId val="33846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8464920"/>
        <c:crosses val="autoZero"/>
        <c:auto val="1"/>
        <c:lblAlgn val="ctr"/>
        <c:lblOffset val="100"/>
        <c:noMultiLvlLbl val="0"/>
      </c:catAx>
      <c:valAx>
        <c:axId val="338464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846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'26_2.1.3_5倍の伸び'!$B$1</c:f>
              <c:strCache>
                <c:ptCount val="1"/>
                <c:pt idx="0">
                  <c:v>受注件数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'26_2.1.3_5倍の伸び'!$A$2:$A$8</c:f>
              <c:strCache>
                <c:ptCount val="7"/>
                <c:pt idx="0">
                  <c:v>16期</c:v>
                </c:pt>
                <c:pt idx="1">
                  <c:v>17期</c:v>
                </c:pt>
                <c:pt idx="2">
                  <c:v>18期</c:v>
                </c:pt>
                <c:pt idx="3">
                  <c:v>19期</c:v>
                </c:pt>
                <c:pt idx="4">
                  <c:v>20期</c:v>
                </c:pt>
                <c:pt idx="5">
                  <c:v>21期</c:v>
                </c:pt>
                <c:pt idx="6">
                  <c:v>22期</c:v>
                </c:pt>
              </c:strCache>
            </c:strRef>
          </c:cat>
          <c:val>
            <c:numRef>
              <c:f>'26_2.1.3_5倍の伸び'!$B$2:$B$8</c:f>
              <c:numCache>
                <c:formatCode>General</c:formatCode>
                <c:ptCount val="7"/>
                <c:pt idx="0">
                  <c:v>380</c:v>
                </c:pt>
                <c:pt idx="1">
                  <c:v>600</c:v>
                </c:pt>
                <c:pt idx="2">
                  <c:v>1520</c:v>
                </c:pt>
                <c:pt idx="3">
                  <c:v>1240</c:v>
                </c:pt>
                <c:pt idx="4">
                  <c:v>1180</c:v>
                </c:pt>
                <c:pt idx="5">
                  <c:v>1590</c:v>
                </c:pt>
                <c:pt idx="6">
                  <c:v>1890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6B-4A3A-A6A7-1C98E410F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595976"/>
        <c:axId val="336596368"/>
      </c:lineChart>
      <c:catAx>
        <c:axId val="33659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596368"/>
        <c:crosses val="autoZero"/>
        <c:auto val="1"/>
        <c:lblAlgn val="ctr"/>
        <c:lblOffset val="100"/>
        <c:noMultiLvlLbl val="0"/>
      </c:catAx>
      <c:valAx>
        <c:axId val="33659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595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'26_2.1.3_5倍の伸び'!$B$21</c:f>
              <c:strCache>
                <c:ptCount val="1"/>
                <c:pt idx="0">
                  <c:v>受注件数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'26_2.1.3_5倍の伸び'!$A$22:$A$23</c:f>
              <c:strCache>
                <c:ptCount val="2"/>
                <c:pt idx="0">
                  <c:v>16期</c:v>
                </c:pt>
                <c:pt idx="1">
                  <c:v>22期</c:v>
                </c:pt>
              </c:strCache>
            </c:strRef>
          </c:cat>
          <c:val>
            <c:numRef>
              <c:f>'26_2.1.3_5倍の伸び'!$B$22:$B$23</c:f>
              <c:numCache>
                <c:formatCode>General</c:formatCode>
                <c:ptCount val="2"/>
                <c:pt idx="0">
                  <c:v>380</c:v>
                </c:pt>
                <c:pt idx="1">
                  <c:v>1890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4-4992-8563-608C16688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769496"/>
        <c:axId val="323769104"/>
      </c:barChart>
      <c:catAx>
        <c:axId val="32376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3769104"/>
        <c:crosses val="autoZero"/>
        <c:auto val="1"/>
        <c:lblAlgn val="ctr"/>
        <c:lblOffset val="100"/>
        <c:noMultiLvlLbl val="0"/>
      </c:catAx>
      <c:valAx>
        <c:axId val="32376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376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 w="9525" cap="rnd">
              <a:solidFill>
                <a:schemeClr val="accent1"/>
              </a:solidFill>
              <a:round/>
            </a:ln>
            <a:effectLst/>
          </c:spPr>
          <c:cat>
            <c:numRef>
              <c:f>'27_2.2.1_正規分布'!$A$2:$A$102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</c:v>
                </c:pt>
                <c:pt idx="22">
                  <c:v>-2.8</c:v>
                </c:pt>
                <c:pt idx="23">
                  <c:v>-2.7</c:v>
                </c:pt>
                <c:pt idx="24">
                  <c:v>-2.6</c:v>
                </c:pt>
                <c:pt idx="25">
                  <c:v>-2.5</c:v>
                </c:pt>
                <c:pt idx="26">
                  <c:v>-2.4</c:v>
                </c:pt>
                <c:pt idx="27">
                  <c:v>-2.2999999999999998</c:v>
                </c:pt>
                <c:pt idx="28">
                  <c:v>-2.2000000000000002</c:v>
                </c:pt>
                <c:pt idx="29">
                  <c:v>-2.1</c:v>
                </c:pt>
                <c:pt idx="30">
                  <c:v>-2</c:v>
                </c:pt>
                <c:pt idx="31">
                  <c:v>-1.9</c:v>
                </c:pt>
                <c:pt idx="32">
                  <c:v>-1.8</c:v>
                </c:pt>
                <c:pt idx="33">
                  <c:v>-1.7</c:v>
                </c:pt>
                <c:pt idx="34">
                  <c:v>-1.6</c:v>
                </c:pt>
                <c:pt idx="35">
                  <c:v>-1.5</c:v>
                </c:pt>
                <c:pt idx="36">
                  <c:v>-1.4</c:v>
                </c:pt>
                <c:pt idx="37">
                  <c:v>-1.3</c:v>
                </c:pt>
                <c:pt idx="38">
                  <c:v>-1.2</c:v>
                </c:pt>
                <c:pt idx="39">
                  <c:v>-1.1000000000000001</c:v>
                </c:pt>
                <c:pt idx="40">
                  <c:v>-1</c:v>
                </c:pt>
                <c:pt idx="41">
                  <c:v>-0.9</c:v>
                </c:pt>
                <c:pt idx="42">
                  <c:v>-0.8</c:v>
                </c:pt>
                <c:pt idx="43">
                  <c:v>-0.7</c:v>
                </c:pt>
                <c:pt idx="44">
                  <c:v>-0.6</c:v>
                </c:pt>
                <c:pt idx="45">
                  <c:v>-0.5</c:v>
                </c:pt>
                <c:pt idx="46">
                  <c:v>-0.4</c:v>
                </c:pt>
                <c:pt idx="47">
                  <c:v>-0.3</c:v>
                </c:pt>
                <c:pt idx="48">
                  <c:v>-0.2</c:v>
                </c:pt>
                <c:pt idx="49">
                  <c:v>-0.1</c:v>
                </c:pt>
                <c:pt idx="50">
                  <c:v>0</c:v>
                </c:pt>
                <c:pt idx="51">
                  <c:v>0.1</c:v>
                </c:pt>
                <c:pt idx="52">
                  <c:v>0.2</c:v>
                </c:pt>
                <c:pt idx="53">
                  <c:v>0.3</c:v>
                </c:pt>
                <c:pt idx="54">
                  <c:v>0.4</c:v>
                </c:pt>
                <c:pt idx="55">
                  <c:v>0.5</c:v>
                </c:pt>
                <c:pt idx="56">
                  <c:v>0.6</c:v>
                </c:pt>
                <c:pt idx="57">
                  <c:v>0.7</c:v>
                </c:pt>
                <c:pt idx="58">
                  <c:v>0.8</c:v>
                </c:pt>
                <c:pt idx="59">
                  <c:v>0.9</c:v>
                </c:pt>
                <c:pt idx="60">
                  <c:v>1</c:v>
                </c:pt>
                <c:pt idx="61">
                  <c:v>1.1000000000000001</c:v>
                </c:pt>
                <c:pt idx="62">
                  <c:v>1.2</c:v>
                </c:pt>
                <c:pt idx="63">
                  <c:v>1.3</c:v>
                </c:pt>
                <c:pt idx="64">
                  <c:v>1.4</c:v>
                </c:pt>
                <c:pt idx="65">
                  <c:v>1.5</c:v>
                </c:pt>
                <c:pt idx="66">
                  <c:v>1.6</c:v>
                </c:pt>
                <c:pt idx="67">
                  <c:v>1.7</c:v>
                </c:pt>
                <c:pt idx="68">
                  <c:v>1.8</c:v>
                </c:pt>
                <c:pt idx="69">
                  <c:v>1.9</c:v>
                </c:pt>
                <c:pt idx="70">
                  <c:v>2</c:v>
                </c:pt>
                <c:pt idx="71">
                  <c:v>2.1</c:v>
                </c:pt>
                <c:pt idx="72">
                  <c:v>2.2000000000000002</c:v>
                </c:pt>
                <c:pt idx="73">
                  <c:v>2.2999999999999998</c:v>
                </c:pt>
                <c:pt idx="74">
                  <c:v>2.4</c:v>
                </c:pt>
                <c:pt idx="75">
                  <c:v>2.5</c:v>
                </c:pt>
                <c:pt idx="76">
                  <c:v>2.6</c:v>
                </c:pt>
                <c:pt idx="77">
                  <c:v>2.7</c:v>
                </c:pt>
                <c:pt idx="78">
                  <c:v>2.8</c:v>
                </c:pt>
                <c:pt idx="79">
                  <c:v>2.9</c:v>
                </c:pt>
                <c:pt idx="80">
                  <c:v>3</c:v>
                </c:pt>
                <c:pt idx="81">
                  <c:v>3.1</c:v>
                </c:pt>
                <c:pt idx="82">
                  <c:v>3.2</c:v>
                </c:pt>
                <c:pt idx="83">
                  <c:v>3.3</c:v>
                </c:pt>
                <c:pt idx="84">
                  <c:v>3.4</c:v>
                </c:pt>
                <c:pt idx="85">
                  <c:v>3.5</c:v>
                </c:pt>
                <c:pt idx="86">
                  <c:v>3.6</c:v>
                </c:pt>
                <c:pt idx="87">
                  <c:v>3.7</c:v>
                </c:pt>
                <c:pt idx="88">
                  <c:v>3.8</c:v>
                </c:pt>
                <c:pt idx="89">
                  <c:v>3.9</c:v>
                </c:pt>
                <c:pt idx="90">
                  <c:v>4</c:v>
                </c:pt>
                <c:pt idx="91">
                  <c:v>4.0999999999999996</c:v>
                </c:pt>
                <c:pt idx="92">
                  <c:v>4.2</c:v>
                </c:pt>
                <c:pt idx="93">
                  <c:v>4.3</c:v>
                </c:pt>
                <c:pt idx="94">
                  <c:v>4.4000000000000004</c:v>
                </c:pt>
                <c:pt idx="95">
                  <c:v>4.5</c:v>
                </c:pt>
                <c:pt idx="96">
                  <c:v>4.5999999999999996</c:v>
                </c:pt>
                <c:pt idx="97">
                  <c:v>4.7</c:v>
                </c:pt>
                <c:pt idx="98">
                  <c:v>4.8</c:v>
                </c:pt>
                <c:pt idx="99">
                  <c:v>4.9000000000000004</c:v>
                </c:pt>
                <c:pt idx="100">
                  <c:v>5</c:v>
                </c:pt>
              </c:numCache>
            </c:numRef>
          </c:cat>
          <c:val>
            <c:numRef>
              <c:f>'27_2.2.1_正規分布'!$B$2:$B$102</c:f>
              <c:numCache>
                <c:formatCode>General</c:formatCode>
                <c:ptCount val="101"/>
                <c:pt idx="0">
                  <c:v>1.4867195147342977E-6</c:v>
                </c:pt>
                <c:pt idx="1">
                  <c:v>2.4389607458933522E-6</c:v>
                </c:pt>
                <c:pt idx="2">
                  <c:v>3.9612990910320753E-6</c:v>
                </c:pt>
                <c:pt idx="3">
                  <c:v>6.3698251788670899E-6</c:v>
                </c:pt>
                <c:pt idx="4">
                  <c:v>1.0140852065486758E-5</c:v>
                </c:pt>
                <c:pt idx="5">
                  <c:v>1.5983741106905475E-5</c:v>
                </c:pt>
                <c:pt idx="6">
                  <c:v>2.4942471290053535E-5</c:v>
                </c:pt>
                <c:pt idx="7">
                  <c:v>3.8535196742087129E-5</c:v>
                </c:pt>
                <c:pt idx="8">
                  <c:v>5.8943067756539855E-5</c:v>
                </c:pt>
                <c:pt idx="9">
                  <c:v>8.9261657177132928E-5</c:v>
                </c:pt>
                <c:pt idx="10">
                  <c:v>1.3383022576488537E-4</c:v>
                </c:pt>
                <c:pt idx="11">
                  <c:v>1.9865547139277272E-4</c:v>
                </c:pt>
                <c:pt idx="12">
                  <c:v>2.9194692579146027E-4</c:v>
                </c:pt>
                <c:pt idx="13">
                  <c:v>4.2478027055075143E-4</c:v>
                </c:pt>
                <c:pt idx="14">
                  <c:v>6.119019301137719E-4</c:v>
                </c:pt>
                <c:pt idx="15">
                  <c:v>8.7268269504572915E-4</c:v>
                </c:pt>
                <c:pt idx="16">
                  <c:v>1.2322191684729772E-3</c:v>
                </c:pt>
                <c:pt idx="17">
                  <c:v>1.7225689390536812E-3</c:v>
                </c:pt>
                <c:pt idx="18">
                  <c:v>2.3840882014648404E-3</c:v>
                </c:pt>
                <c:pt idx="19">
                  <c:v>3.2668190561999182E-3</c:v>
                </c:pt>
                <c:pt idx="20">
                  <c:v>4.4318484119380075E-3</c:v>
                </c:pt>
                <c:pt idx="21">
                  <c:v>5.9525324197758538E-3</c:v>
                </c:pt>
                <c:pt idx="22">
                  <c:v>7.9154515829799686E-3</c:v>
                </c:pt>
                <c:pt idx="23">
                  <c:v>1.0420934814422592E-2</c:v>
                </c:pt>
                <c:pt idx="24">
                  <c:v>1.3582969233685613E-2</c:v>
                </c:pt>
                <c:pt idx="25">
                  <c:v>1.752830049356854E-2</c:v>
                </c:pt>
                <c:pt idx="26">
                  <c:v>2.2394530294842899E-2</c:v>
                </c:pt>
                <c:pt idx="27">
                  <c:v>2.8327037741601186E-2</c:v>
                </c:pt>
                <c:pt idx="28">
                  <c:v>3.5474592846231424E-2</c:v>
                </c:pt>
                <c:pt idx="29">
                  <c:v>4.3983595980427191E-2</c:v>
                </c:pt>
                <c:pt idx="30">
                  <c:v>5.3990966513188063E-2</c:v>
                </c:pt>
                <c:pt idx="31">
                  <c:v>6.5615814774676595E-2</c:v>
                </c:pt>
                <c:pt idx="32">
                  <c:v>7.8950158300894149E-2</c:v>
                </c:pt>
                <c:pt idx="33">
                  <c:v>9.4049077376886947E-2</c:v>
                </c:pt>
                <c:pt idx="34">
                  <c:v>0.11092083467945554</c:v>
                </c:pt>
                <c:pt idx="35">
                  <c:v>0.12951759566589174</c:v>
                </c:pt>
                <c:pt idx="36">
                  <c:v>0.14972746563574488</c:v>
                </c:pt>
                <c:pt idx="37">
                  <c:v>0.17136859204780736</c:v>
                </c:pt>
                <c:pt idx="38">
                  <c:v>0.19418605498321295</c:v>
                </c:pt>
                <c:pt idx="39">
                  <c:v>0.21785217703255053</c:v>
                </c:pt>
                <c:pt idx="40">
                  <c:v>0.24197072451914337</c:v>
                </c:pt>
                <c:pt idx="41">
                  <c:v>0.26608524989875482</c:v>
                </c:pt>
                <c:pt idx="42">
                  <c:v>0.28969155276148273</c:v>
                </c:pt>
                <c:pt idx="43">
                  <c:v>0.31225393336676127</c:v>
                </c:pt>
                <c:pt idx="44">
                  <c:v>0.33322460289179967</c:v>
                </c:pt>
                <c:pt idx="45">
                  <c:v>0.35206532676429952</c:v>
                </c:pt>
                <c:pt idx="46">
                  <c:v>0.36827014030332333</c:v>
                </c:pt>
                <c:pt idx="47">
                  <c:v>0.38138781546052414</c:v>
                </c:pt>
                <c:pt idx="48">
                  <c:v>0.39104269397545588</c:v>
                </c:pt>
                <c:pt idx="49">
                  <c:v>0.39695254747701181</c:v>
                </c:pt>
                <c:pt idx="50">
                  <c:v>0.3989422804014327</c:v>
                </c:pt>
                <c:pt idx="51">
                  <c:v>0.39695254747701181</c:v>
                </c:pt>
                <c:pt idx="52">
                  <c:v>0.39104269397545588</c:v>
                </c:pt>
                <c:pt idx="53">
                  <c:v>0.38138781546052414</c:v>
                </c:pt>
                <c:pt idx="54">
                  <c:v>0.36827014030332333</c:v>
                </c:pt>
                <c:pt idx="55">
                  <c:v>0.35206532676429952</c:v>
                </c:pt>
                <c:pt idx="56">
                  <c:v>0.33322460289179967</c:v>
                </c:pt>
                <c:pt idx="57">
                  <c:v>0.31225393336676127</c:v>
                </c:pt>
                <c:pt idx="58">
                  <c:v>0.28969155276148273</c:v>
                </c:pt>
                <c:pt idx="59">
                  <c:v>0.26608524989875482</c:v>
                </c:pt>
                <c:pt idx="60">
                  <c:v>0.24197072451914337</c:v>
                </c:pt>
                <c:pt idx="61">
                  <c:v>0.21785217703255053</c:v>
                </c:pt>
                <c:pt idx="62">
                  <c:v>0.19418605498321295</c:v>
                </c:pt>
                <c:pt idx="63">
                  <c:v>0.17136859204780736</c:v>
                </c:pt>
                <c:pt idx="64">
                  <c:v>0.14972746563574488</c:v>
                </c:pt>
                <c:pt idx="65">
                  <c:v>0.12951759566589174</c:v>
                </c:pt>
                <c:pt idx="66">
                  <c:v>0.11092083467945554</c:v>
                </c:pt>
                <c:pt idx="67">
                  <c:v>9.4049077376886947E-2</c:v>
                </c:pt>
                <c:pt idx="68">
                  <c:v>7.8950158300894149E-2</c:v>
                </c:pt>
                <c:pt idx="69">
                  <c:v>6.5615814774676595E-2</c:v>
                </c:pt>
                <c:pt idx="70">
                  <c:v>5.3990966513188063E-2</c:v>
                </c:pt>
                <c:pt idx="71">
                  <c:v>4.3983595980427191E-2</c:v>
                </c:pt>
                <c:pt idx="72">
                  <c:v>3.5474592846231424E-2</c:v>
                </c:pt>
                <c:pt idx="73">
                  <c:v>2.8327037741601186E-2</c:v>
                </c:pt>
                <c:pt idx="74">
                  <c:v>2.2394530294842899E-2</c:v>
                </c:pt>
                <c:pt idx="75">
                  <c:v>1.752830049356854E-2</c:v>
                </c:pt>
                <c:pt idx="76">
                  <c:v>1.3582969233685613E-2</c:v>
                </c:pt>
                <c:pt idx="77">
                  <c:v>1.0420934814422592E-2</c:v>
                </c:pt>
                <c:pt idx="78">
                  <c:v>7.9154515829799686E-3</c:v>
                </c:pt>
                <c:pt idx="79">
                  <c:v>5.9525324197758538E-3</c:v>
                </c:pt>
                <c:pt idx="80">
                  <c:v>4.4318484119380075E-3</c:v>
                </c:pt>
                <c:pt idx="81">
                  <c:v>3.2668190561999182E-3</c:v>
                </c:pt>
                <c:pt idx="82">
                  <c:v>2.3840882014648404E-3</c:v>
                </c:pt>
                <c:pt idx="83">
                  <c:v>1.7225689390536812E-3</c:v>
                </c:pt>
                <c:pt idx="84">
                  <c:v>1.2322191684730199E-3</c:v>
                </c:pt>
                <c:pt idx="85">
                  <c:v>8.7268269504576015E-4</c:v>
                </c:pt>
                <c:pt idx="86">
                  <c:v>6.119019301137719E-4</c:v>
                </c:pt>
                <c:pt idx="87">
                  <c:v>4.2478027055075143E-4</c:v>
                </c:pt>
                <c:pt idx="88">
                  <c:v>2.9194692579146027E-4</c:v>
                </c:pt>
                <c:pt idx="89">
                  <c:v>1.9865547139277272E-4</c:v>
                </c:pt>
                <c:pt idx="90">
                  <c:v>1.3383022576488537E-4</c:v>
                </c:pt>
                <c:pt idx="91">
                  <c:v>8.9261657177132928E-5</c:v>
                </c:pt>
                <c:pt idx="92">
                  <c:v>5.8943067756539855E-5</c:v>
                </c:pt>
                <c:pt idx="93">
                  <c:v>3.8535196742087129E-5</c:v>
                </c:pt>
                <c:pt idx="94">
                  <c:v>2.4942471290053535E-5</c:v>
                </c:pt>
                <c:pt idx="95">
                  <c:v>1.5983741106905475E-5</c:v>
                </c:pt>
                <c:pt idx="96">
                  <c:v>1.0140852065486758E-5</c:v>
                </c:pt>
                <c:pt idx="97">
                  <c:v>6.3698251788670899E-6</c:v>
                </c:pt>
                <c:pt idx="98">
                  <c:v>3.9612990910320753E-6</c:v>
                </c:pt>
                <c:pt idx="99">
                  <c:v>2.4389607458933522E-6</c:v>
                </c:pt>
                <c:pt idx="100">
                  <c:v>1.4867195147342977E-6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1-46B9-BE70-5BB885BE2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468056"/>
        <c:axId val="338468448"/>
      </c:areaChart>
      <c:catAx>
        <c:axId val="338468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8468448"/>
        <c:crosses val="autoZero"/>
        <c:auto val="1"/>
        <c:lblAlgn val="ctr"/>
        <c:lblOffset val="100"/>
        <c:noMultiLvlLbl val="0"/>
      </c:catAx>
      <c:valAx>
        <c:axId val="338468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8468056"/>
        <c:crossesAt val="5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alpha val="93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'34_2.2.2_ばらつき・１'!$B$1</c:f>
          <c:strCache>
            <c:ptCount val="1"/>
            <c:pt idx="0">
              <c:v>ページA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5.2200302919124364E-2"/>
          <c:y val="0.19214129483814524"/>
          <c:w val="0.92117574012925807"/>
          <c:h val="0.631693642461359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'34_2.2.2_ばらつき・１'!$Q$1</c:f>
              <c:strCache>
                <c:ptCount val="1"/>
                <c:pt idx="0">
                  <c:v>ページA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'34_2.2.2_ばらつき・１'!$P$2:$P$327</c:f>
              <c:numCache>
                <c:formatCode>General</c:formatCode>
                <c:ptCount val="3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</c:numCache>
            </c:numRef>
          </c:cat>
          <c:val>
            <c:numRef>
              <c:f>'34_2.2.2_ばらつき・１'!$Q$2:$Q$327</c:f>
              <c:numCache>
                <c:formatCode>General</c:formatCode>
                <c:ptCount val="3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1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2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3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1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1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1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2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1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1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1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2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8-421E-9A4A-C3571A1E2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"/>
        <c:axId val="339615584"/>
        <c:axId val="339615976"/>
      </c:barChart>
      <c:catAx>
        <c:axId val="33961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ja-JP" altLang="en-US" sz="1100"/>
                  <a:t>アクセス件数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100"/>
            </a:pPr>
            <a:endParaRPr lang="ja-JP"/>
          </a:p>
        </c:txPr>
        <c:crossAx val="339615976"/>
        <c:crosses val="autoZero"/>
        <c:auto val="0"/>
        <c:lblAlgn val="ctr"/>
        <c:lblOffset val="100"/>
        <c:tickLblSkip val="25"/>
        <c:tickMarkSkip val="10"/>
        <c:noMultiLvlLbl val="0"/>
      </c:catAx>
      <c:valAx>
        <c:axId val="3396159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100"/>
                </a:pPr>
                <a:r>
                  <a:rPr lang="ja-JP" altLang="en-US" sz="1100"/>
                  <a:t>発生回数</a:t>
                </a:r>
              </a:p>
            </c:rich>
          </c:tx>
          <c:layout>
            <c:manualLayout>
              <c:xMode val="edge"/>
              <c:yMode val="edge"/>
              <c:x val="1.0177359705918286E-3"/>
              <c:y val="9.5951030596699891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33961558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'09_2.1.1_グラフ・１'!$A$4</c:f>
              <c:strCache>
                <c:ptCount val="1"/>
                <c:pt idx="0">
                  <c:v>3月</c:v>
                </c:pt>
              </c:strCache>
            </c:strRef>
          </c:tx>
          <c:dPt>
            <c:idx val="0"/>
            <c:bubble3D val="0"/>
            <c:spPr>
              <a:solidFill>
                <a:srgbClr val="D7621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8F-4680-98F5-5A2B406F47BE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8F-4680-98F5-5A2B406F47BE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8F-4680-98F5-5A2B406F47BE}"/>
              </c:ext>
            </c:extLst>
          </c:dPt>
          <c:cat>
            <c:strRef>
              <c:f>'09_2.1.1_グラフ・１'!$B$1:$D$1</c:f>
              <c:strCache>
                <c:ptCount val="3"/>
                <c:pt idx="0">
                  <c:v>賛成</c:v>
                </c:pt>
                <c:pt idx="1">
                  <c:v>反対</c:v>
                </c:pt>
                <c:pt idx="2">
                  <c:v>どちらとも言えない</c:v>
                </c:pt>
              </c:strCache>
            </c:strRef>
          </c:cat>
          <c:val>
            <c:numRef>
              <c:f>'09_2.1.1_グラフ・１'!$B$4:$D$4</c:f>
              <c:numCache>
                <c:formatCode>General</c:formatCode>
                <c:ptCount val="3"/>
                <c:pt idx="0">
                  <c:v>56</c:v>
                </c:pt>
                <c:pt idx="1">
                  <c:v>36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8F-4680-98F5-5A2B406F4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'34_2.2.2_ばらつき・１'!$B$1</c:f>
          <c:strCache>
            <c:ptCount val="1"/>
            <c:pt idx="0">
              <c:v>ページA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5.2200302919124364E-2"/>
          <c:y val="0.19214129483814524"/>
          <c:w val="0.92117574012925807"/>
          <c:h val="0.63169364246135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'34_2.2.2_ばらつき・１'!$R$1</c:f>
              <c:strCache>
                <c:ptCount val="1"/>
                <c:pt idx="0">
                  <c:v>ページB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'34_2.2.2_ばらつき・１'!$P$2:$P$327</c:f>
              <c:numCache>
                <c:formatCode>General</c:formatCode>
                <c:ptCount val="3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</c:numCache>
            </c:numRef>
          </c:cat>
          <c:val>
            <c:numRef>
              <c:f>'34_2.2.2_ばらつき・１'!$R$2:$R$327</c:f>
              <c:numCache>
                <c:formatCode>General</c:formatCode>
                <c:ptCount val="3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2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2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1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2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2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3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2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1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2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2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1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F-428C-A5AE-FED07E7B0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"/>
        <c:axId val="339616760"/>
        <c:axId val="339617152"/>
      </c:barChart>
      <c:catAx>
        <c:axId val="339616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ja-JP" altLang="en-US" sz="1100"/>
                  <a:t>アクセス件数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100"/>
            </a:pPr>
            <a:endParaRPr lang="ja-JP"/>
          </a:p>
        </c:txPr>
        <c:crossAx val="339617152"/>
        <c:crosses val="autoZero"/>
        <c:auto val="0"/>
        <c:lblAlgn val="ctr"/>
        <c:lblOffset val="100"/>
        <c:tickLblSkip val="25"/>
        <c:tickMarkSkip val="10"/>
        <c:noMultiLvlLbl val="0"/>
      </c:catAx>
      <c:valAx>
        <c:axId val="3396171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100"/>
                </a:pPr>
                <a:r>
                  <a:rPr lang="ja-JP" altLang="en-US" sz="1100"/>
                  <a:t>発生回数</a:t>
                </a:r>
              </a:p>
            </c:rich>
          </c:tx>
          <c:layout>
            <c:manualLayout>
              <c:xMode val="edge"/>
              <c:yMode val="edge"/>
              <c:x val="1.0177359705918286E-3"/>
              <c:y val="9.5951030596699891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33961676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'35_2.2.2_ばらつき・２'!$B$1</c:f>
          <c:strCache>
            <c:ptCount val="1"/>
            <c:pt idx="0">
              <c:v>ページA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5.2200302919124364E-2"/>
          <c:y val="0.19214129483814524"/>
          <c:w val="0.92117574012925807"/>
          <c:h val="0.631693642461359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'35_2.2.2_ばらつき・２'!$Q$1</c:f>
              <c:strCache>
                <c:ptCount val="1"/>
                <c:pt idx="0">
                  <c:v>ページA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'35_2.2.2_ばらつき・２'!$P$2:$P$327</c:f>
              <c:numCache>
                <c:formatCode>General</c:formatCode>
                <c:ptCount val="3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</c:numCache>
            </c:numRef>
          </c:cat>
          <c:val>
            <c:numRef>
              <c:f>'35_2.2.2_ばらつき・２'!$Q$2:$Q$327</c:f>
              <c:numCache>
                <c:formatCode>General</c:formatCode>
                <c:ptCount val="3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1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2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3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1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1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1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2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1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1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1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2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A-4F17-A13D-374CCC9BF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"/>
        <c:axId val="339615584"/>
        <c:axId val="339615976"/>
      </c:barChart>
      <c:catAx>
        <c:axId val="33961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ja-JP" altLang="en-US" sz="1100"/>
                  <a:t>アクセス件数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100"/>
            </a:pPr>
            <a:endParaRPr lang="ja-JP"/>
          </a:p>
        </c:txPr>
        <c:crossAx val="339615976"/>
        <c:crosses val="autoZero"/>
        <c:auto val="0"/>
        <c:lblAlgn val="ctr"/>
        <c:lblOffset val="100"/>
        <c:tickLblSkip val="25"/>
        <c:tickMarkSkip val="10"/>
        <c:noMultiLvlLbl val="0"/>
      </c:catAx>
      <c:valAx>
        <c:axId val="3396159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100"/>
                </a:pPr>
                <a:r>
                  <a:rPr lang="ja-JP" altLang="en-US" sz="1100"/>
                  <a:t>発生回数</a:t>
                </a:r>
              </a:p>
            </c:rich>
          </c:tx>
          <c:layout>
            <c:manualLayout>
              <c:xMode val="edge"/>
              <c:yMode val="edge"/>
              <c:x val="1.0177359705918286E-3"/>
              <c:y val="9.5951030596699891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33961558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'35_2.2.2_ばらつき・２'!$B$1</c:f>
          <c:strCache>
            <c:ptCount val="1"/>
            <c:pt idx="0">
              <c:v>ページA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5.2200302919124364E-2"/>
          <c:y val="0.19214129483814524"/>
          <c:w val="0.92117574012925807"/>
          <c:h val="0.63169364246135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'35_2.2.2_ばらつき・２'!$R$1</c:f>
              <c:strCache>
                <c:ptCount val="1"/>
                <c:pt idx="0">
                  <c:v>ページB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'35_2.2.2_ばらつき・２'!$P$2:$P$327</c:f>
              <c:numCache>
                <c:formatCode>General</c:formatCode>
                <c:ptCount val="3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</c:numCache>
            </c:numRef>
          </c:cat>
          <c:val>
            <c:numRef>
              <c:f>'35_2.2.2_ばらつき・２'!$R$2:$R$327</c:f>
              <c:numCache>
                <c:formatCode>General</c:formatCode>
                <c:ptCount val="3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2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2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1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2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2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3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2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1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2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2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1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5-4237-91EF-D44EB625F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"/>
        <c:axId val="339616760"/>
        <c:axId val="339617152"/>
      </c:barChart>
      <c:catAx>
        <c:axId val="339616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ja-JP" altLang="en-US" sz="1100"/>
                  <a:t>アクセス件数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100"/>
            </a:pPr>
            <a:endParaRPr lang="ja-JP"/>
          </a:p>
        </c:txPr>
        <c:crossAx val="339617152"/>
        <c:crosses val="autoZero"/>
        <c:auto val="0"/>
        <c:lblAlgn val="ctr"/>
        <c:lblOffset val="100"/>
        <c:tickLblSkip val="25"/>
        <c:tickMarkSkip val="10"/>
        <c:noMultiLvlLbl val="0"/>
      </c:catAx>
      <c:valAx>
        <c:axId val="3396171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100"/>
                </a:pPr>
                <a:r>
                  <a:rPr lang="ja-JP" altLang="en-US" sz="1100"/>
                  <a:t>発生回数</a:t>
                </a:r>
              </a:p>
            </c:rich>
          </c:tx>
          <c:layout>
            <c:manualLayout>
              <c:xMode val="edge"/>
              <c:yMode val="edge"/>
              <c:x val="1.0177359705918286E-3"/>
              <c:y val="9.5951030596699891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33961676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numRef>
              <c:f>'36_2.2.3_ヒストグラム'!$T$2:$T$8</c:f>
              <c:numCache>
                <c:formatCode>General</c:formatCode>
                <c:ptCount val="7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</c:numCache>
            </c:numRef>
          </c:cat>
          <c:val>
            <c:numRef>
              <c:f>'36_2.2.3_ヒストグラム'!$U$2:$U$8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9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3-45CD-BA38-D74C19284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39617936"/>
        <c:axId val="339618328"/>
      </c:barChart>
      <c:catAx>
        <c:axId val="33961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データ区間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618328"/>
        <c:crosses val="autoZero"/>
        <c:auto val="1"/>
        <c:lblAlgn val="ctr"/>
        <c:lblOffset val="100"/>
        <c:noMultiLvlLbl val="0"/>
      </c:catAx>
      <c:valAx>
        <c:axId val="339618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61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numRef>
              <c:f>'37_2.2.3_ヒストグラム・完成'!$V$2:$V$8</c:f>
              <c:numCache>
                <c:formatCode>General</c:formatCode>
                <c:ptCount val="7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</c:numCache>
            </c:numRef>
          </c:cat>
          <c:val>
            <c:numRef>
              <c:f>'37_2.2.3_ヒストグラム・完成'!$W$2:$W$8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9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E-4BA8-8E7A-A2551446C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39617936"/>
        <c:axId val="339618328"/>
      </c:barChart>
      <c:catAx>
        <c:axId val="33961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データ区間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618328"/>
        <c:crosses val="autoZero"/>
        <c:auto val="1"/>
        <c:lblAlgn val="ctr"/>
        <c:lblOffset val="100"/>
        <c:noMultiLvlLbl val="0"/>
      </c:catAx>
      <c:valAx>
        <c:axId val="339618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61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'37_2.2.3_ヒストグラム・完成'!$F$2:$F$8</c:f>
              <c:numCache>
                <c:formatCode>General</c:formatCode>
                <c:ptCount val="7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</c:numCache>
            </c:numRef>
          </c:cat>
          <c:val>
            <c:numRef>
              <c:f>'37_2.2.3_ヒストグラム・完成'!$G$2:$G$8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9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3-4F64-A61F-63BEADD4D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39619112"/>
        <c:axId val="340207768"/>
      </c:barChart>
      <c:catAx>
        <c:axId val="339619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データ区間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0207768"/>
        <c:crosses val="autoZero"/>
        <c:auto val="1"/>
        <c:lblAlgn val="ctr"/>
        <c:lblOffset val="100"/>
        <c:noMultiLvlLbl val="0"/>
      </c:catAx>
      <c:valAx>
        <c:axId val="340207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619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[data2.xlsx]38_2.2.3_ピボットテーブル・完成!ピボットテーブル1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'38_2.2.3_ピボットテーブル・完成'!$B$3</c:f>
              <c:strCache>
                <c:ptCount val="1"/>
                <c:pt idx="0">
                  <c:v>集計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strRef>
              <c:f>'38_2.2.3_ピボットテーブル・完成'!$A$4:$A$11</c:f>
              <c:strCache>
                <c:ptCount val="7"/>
                <c:pt idx="0">
                  <c:v>1-50</c:v>
                </c:pt>
                <c:pt idx="1">
                  <c:v>51-100</c:v>
                </c:pt>
                <c:pt idx="2">
                  <c:v>101-150</c:v>
                </c:pt>
                <c:pt idx="3">
                  <c:v>151-200</c:v>
                </c:pt>
                <c:pt idx="4">
                  <c:v>201-250</c:v>
                </c:pt>
                <c:pt idx="5">
                  <c:v>251-300</c:v>
                </c:pt>
                <c:pt idx="6">
                  <c:v>301-350</c:v>
                </c:pt>
              </c:strCache>
            </c:strRef>
          </c:cat>
          <c:val>
            <c:numRef>
              <c:f>'38_2.2.3_ピボットテーブル・完成'!$B$4:$B$11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9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B-49C8-B442-BDCF6CACA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464820912"/>
        <c:axId val="552869920"/>
      </c:barChart>
      <c:catAx>
        <c:axId val="46482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2869920"/>
        <c:crosses val="autoZero"/>
        <c:auto val="1"/>
        <c:lblAlgn val="ctr"/>
        <c:lblOffset val="100"/>
        <c:noMultiLvlLbl val="0"/>
      </c:catAx>
      <c:valAx>
        <c:axId val="55286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482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'09_2.1.1_グラフ・１'!$A$5</c:f>
              <c:strCache>
                <c:ptCount val="1"/>
                <c:pt idx="0">
                  <c:v>4月</c:v>
                </c:pt>
              </c:strCache>
            </c:strRef>
          </c:tx>
          <c:dPt>
            <c:idx val="0"/>
            <c:bubble3D val="0"/>
            <c:spPr>
              <a:solidFill>
                <a:srgbClr val="D7621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AB7-411D-871C-A1C726CFDB7C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AB7-411D-871C-A1C726CFDB7C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AB7-411D-871C-A1C726CFDB7C}"/>
              </c:ext>
            </c:extLst>
          </c:dPt>
          <c:cat>
            <c:strRef>
              <c:f>'09_2.1.1_グラフ・１'!$B$1:$D$1</c:f>
              <c:strCache>
                <c:ptCount val="3"/>
                <c:pt idx="0">
                  <c:v>賛成</c:v>
                </c:pt>
                <c:pt idx="1">
                  <c:v>反対</c:v>
                </c:pt>
                <c:pt idx="2">
                  <c:v>どちらとも言えない</c:v>
                </c:pt>
              </c:strCache>
            </c:strRef>
          </c:cat>
          <c:val>
            <c:numRef>
              <c:f>'09_2.1.1_グラフ・１'!$B$5:$D$5</c:f>
              <c:numCache>
                <c:formatCode>General</c:formatCode>
                <c:ptCount val="3"/>
                <c:pt idx="0">
                  <c:v>63</c:v>
                </c:pt>
                <c:pt idx="1">
                  <c:v>30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B7-411D-871C-A1C726CFD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調査結果の推移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'09_2.1.1_グラフ・１'!$B$1</c:f>
              <c:strCache>
                <c:ptCount val="1"/>
                <c:pt idx="0">
                  <c:v>賛成</c:v>
                </c:pt>
              </c:strCache>
            </c:strRef>
          </c:tx>
          <c:spPr>
            <a:solidFill>
              <a:srgbClr val="D76213"/>
            </a:solidFill>
            <a:ln>
              <a:noFill/>
            </a:ln>
            <a:effectLst/>
          </c:spPr>
          <c:invertIfNegative val="0"/>
          <c:cat>
            <c:strRef>
              <c:f>'09_2.1.1_グラフ・１'!$A$2:$A$5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'09_2.1.1_グラフ・１'!$B$2:$B$5</c:f>
              <c:numCache>
                <c:formatCode>General</c:formatCode>
                <c:ptCount val="4"/>
                <c:pt idx="0">
                  <c:v>40</c:v>
                </c:pt>
                <c:pt idx="1">
                  <c:v>46</c:v>
                </c:pt>
                <c:pt idx="2">
                  <c:v>56</c:v>
                </c:pt>
                <c:pt idx="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5-4EF0-B375-DC2217CD22DC}"/>
            </c:ext>
          </c:extLst>
        </c:ser>
        <c:ser>
          <c:idx val="1"/>
          <c:order val="1"/>
          <c:tx>
            <c:strRef>
              <c:f>'09_2.1.1_グラフ・１'!$C$1</c:f>
              <c:strCache>
                <c:ptCount val="1"/>
                <c:pt idx="0">
                  <c:v>反対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'09_2.1.1_グラフ・１'!$A$2:$A$5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'09_2.1.1_グラフ・１'!$C$2:$C$5</c:f>
              <c:numCache>
                <c:formatCode>General</c:formatCode>
                <c:ptCount val="4"/>
                <c:pt idx="0">
                  <c:v>55</c:v>
                </c:pt>
                <c:pt idx="1">
                  <c:v>47</c:v>
                </c:pt>
                <c:pt idx="2">
                  <c:v>36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65-4EF0-B375-DC2217CD22DC}"/>
            </c:ext>
          </c:extLst>
        </c:ser>
        <c:ser>
          <c:idx val="2"/>
          <c:order val="2"/>
          <c:tx>
            <c:strRef>
              <c:f>'09_2.1.1_グラフ・１'!$D$1</c:f>
              <c:strCache>
                <c:ptCount val="1"/>
                <c:pt idx="0">
                  <c:v>どちらとも言えない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'09_2.1.1_グラフ・１'!$A$2:$A$5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'09_2.1.1_グラフ・１'!$D$2:$D$5</c:f>
              <c:numCache>
                <c:formatCode>General</c:formatCode>
                <c:ptCount val="4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65-4EF0-B375-DC2217CD2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serLines>
        <c:axId val="323771456"/>
        <c:axId val="323771848"/>
      </c:barChart>
      <c:catAx>
        <c:axId val="32377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3771848"/>
        <c:crosses val="autoZero"/>
        <c:auto val="1"/>
        <c:lblAlgn val="ctr"/>
        <c:lblOffset val="100"/>
        <c:noMultiLvlLbl val="0"/>
      </c:catAx>
      <c:valAx>
        <c:axId val="32377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37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'10_2.1.2_棒グラフ・１'!$B$1</c:f>
              <c:strCache>
                <c:ptCount val="1"/>
                <c:pt idx="0">
                  <c:v>売上高（千円）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'10_2.1.2_棒グラフ・１'!$A$2:$A$9</c:f>
              <c:strCache>
                <c:ptCount val="8"/>
                <c:pt idx="0">
                  <c:v>北海道</c:v>
                </c:pt>
                <c:pt idx="1">
                  <c:v>仙台</c:v>
                </c:pt>
                <c:pt idx="2">
                  <c:v>東京</c:v>
                </c:pt>
                <c:pt idx="3">
                  <c:v>名古屋</c:v>
                </c:pt>
                <c:pt idx="4">
                  <c:v>大阪</c:v>
                </c:pt>
                <c:pt idx="5">
                  <c:v>広島</c:v>
                </c:pt>
                <c:pt idx="6">
                  <c:v>松山</c:v>
                </c:pt>
                <c:pt idx="7">
                  <c:v>福岡</c:v>
                </c:pt>
              </c:strCache>
            </c:strRef>
          </c:cat>
          <c:val>
            <c:numRef>
              <c:f>'10_2.1.2_棒グラフ・１'!$B$2:$B$9</c:f>
              <c:numCache>
                <c:formatCode>#,##0_);[Red]\(#,##0\)</c:formatCode>
                <c:ptCount val="8"/>
                <c:pt idx="0">
                  <c:v>1380</c:v>
                </c:pt>
                <c:pt idx="1">
                  <c:v>1048</c:v>
                </c:pt>
                <c:pt idx="2">
                  <c:v>3480</c:v>
                </c:pt>
                <c:pt idx="3">
                  <c:v>2619</c:v>
                </c:pt>
                <c:pt idx="4">
                  <c:v>2469</c:v>
                </c:pt>
                <c:pt idx="5">
                  <c:v>1384</c:v>
                </c:pt>
                <c:pt idx="6" formatCode="General">
                  <c:v>1126</c:v>
                </c:pt>
                <c:pt idx="7" formatCode="General">
                  <c:v>2028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9-4C78-8B1B-D9F5253CF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3771064"/>
        <c:axId val="323768320"/>
      </c:barChart>
      <c:catAx>
        <c:axId val="32377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3768320"/>
        <c:crosses val="autoZero"/>
        <c:auto val="1"/>
        <c:lblAlgn val="ctr"/>
        <c:lblOffset val="100"/>
        <c:noMultiLvlLbl val="0"/>
      </c:catAx>
      <c:valAx>
        <c:axId val="32376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3771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'11_2.1.2_棒グラフ・２'!$C$2</c:f>
              <c:strCache>
                <c:ptCount val="1"/>
                <c:pt idx="0">
                  <c:v>回答数</c:v>
                </c:pt>
              </c:strCache>
            </c:strRef>
          </c:tx>
          <c:invertIfNegative val="0"/>
          <c:cat>
            <c:strRef>
              <c:f>'11_2.1.2_棒グラフ・２'!$B$3:$B$5</c:f>
              <c:strCache>
                <c:ptCount val="3"/>
                <c:pt idx="0">
                  <c:v>満足している</c:v>
                </c:pt>
                <c:pt idx="1">
                  <c:v>どちらとも言えない</c:v>
                </c:pt>
                <c:pt idx="2">
                  <c:v>不満である</c:v>
                </c:pt>
              </c:strCache>
            </c:strRef>
          </c:cat>
          <c:val>
            <c:numRef>
              <c:f>'11_2.1.2_棒グラフ・２'!$C$3:$C$5</c:f>
              <c:numCache>
                <c:formatCode>#,##0_);[Red]\(#,##0\)</c:formatCode>
                <c:ptCount val="3"/>
                <c:pt idx="0">
                  <c:v>68</c:v>
                </c:pt>
                <c:pt idx="1">
                  <c:v>29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D-443A-9419-B78119131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97544"/>
        <c:axId val="336597936"/>
      </c:barChart>
      <c:catAx>
        <c:axId val="336597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6597936"/>
        <c:crosses val="autoZero"/>
        <c:auto val="1"/>
        <c:lblAlgn val="ctr"/>
        <c:lblOffset val="100"/>
        <c:noMultiLvlLbl val="0"/>
      </c:catAx>
      <c:valAx>
        <c:axId val="336597936"/>
        <c:scaling>
          <c:orientation val="minMax"/>
        </c:scaling>
        <c:delete val="0"/>
        <c:axPos val="t"/>
        <c:majorGridlines/>
        <c:numFmt formatCode="#,##0_);[Red]\(#,##0\)" sourceLinked="1"/>
        <c:majorTickMark val="out"/>
        <c:minorTickMark val="none"/>
        <c:tickLblPos val="nextTo"/>
        <c:crossAx val="336597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レーダーチャート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'12_2,1,2_レーダーチャート'!$C$2</c:f>
              <c:strCache>
                <c:ptCount val="1"/>
                <c:pt idx="0">
                  <c:v>売上高（千円）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'12_2,1,2_レーダーチャート'!$B$3:$B$10</c:f>
              <c:strCache>
                <c:ptCount val="8"/>
                <c:pt idx="0">
                  <c:v>北海道</c:v>
                </c:pt>
                <c:pt idx="1">
                  <c:v>仙台</c:v>
                </c:pt>
                <c:pt idx="2">
                  <c:v>東京</c:v>
                </c:pt>
                <c:pt idx="3">
                  <c:v>名古屋</c:v>
                </c:pt>
                <c:pt idx="4">
                  <c:v>大阪</c:v>
                </c:pt>
                <c:pt idx="5">
                  <c:v>広島</c:v>
                </c:pt>
                <c:pt idx="6">
                  <c:v>松山</c:v>
                </c:pt>
                <c:pt idx="7">
                  <c:v>福岡</c:v>
                </c:pt>
              </c:strCache>
            </c:strRef>
          </c:cat>
          <c:val>
            <c:numRef>
              <c:f>'12_2,1,2_レーダーチャート'!$C$3:$C$10</c:f>
              <c:numCache>
                <c:formatCode>#,##0_);[Red]\(#,##0\)</c:formatCode>
                <c:ptCount val="8"/>
                <c:pt idx="0">
                  <c:v>1380</c:v>
                </c:pt>
                <c:pt idx="1">
                  <c:v>1048</c:v>
                </c:pt>
                <c:pt idx="2">
                  <c:v>3480</c:v>
                </c:pt>
                <c:pt idx="3">
                  <c:v>2619</c:v>
                </c:pt>
                <c:pt idx="4">
                  <c:v>2469</c:v>
                </c:pt>
                <c:pt idx="5">
                  <c:v>1384</c:v>
                </c:pt>
                <c:pt idx="6" formatCode="General">
                  <c:v>1126</c:v>
                </c:pt>
                <c:pt idx="7" formatCode="General">
                  <c:v>2028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4-42ED-97BA-CBEE98650F84}"/>
            </c:ext>
          </c:extLst>
        </c:ser>
        <c:ser>
          <c:idx val="1"/>
          <c:order val="1"/>
          <c:tx>
            <c:strRef>
              <c:f>'12_2,1,2_レーダーチャート'!$D$2</c:f>
              <c:strCache>
                <c:ptCount val="1"/>
                <c:pt idx="0">
                  <c:v>平均</c:v>
                </c:pt>
              </c:strCache>
            </c:strRef>
          </c:tx>
          <c:spPr>
            <a:noFill/>
            <a:ln w="9525">
              <a:solidFill>
                <a:schemeClr val="accent2"/>
              </a:solidFill>
            </a:ln>
            <a:effectLst/>
          </c:spPr>
          <c:cat>
            <c:strRef>
              <c:f>'12_2,1,2_レーダーチャート'!$B$3:$B$10</c:f>
              <c:strCache>
                <c:ptCount val="8"/>
                <c:pt idx="0">
                  <c:v>北海道</c:v>
                </c:pt>
                <c:pt idx="1">
                  <c:v>仙台</c:v>
                </c:pt>
                <c:pt idx="2">
                  <c:v>東京</c:v>
                </c:pt>
                <c:pt idx="3">
                  <c:v>名古屋</c:v>
                </c:pt>
                <c:pt idx="4">
                  <c:v>大阪</c:v>
                </c:pt>
                <c:pt idx="5">
                  <c:v>広島</c:v>
                </c:pt>
                <c:pt idx="6">
                  <c:v>松山</c:v>
                </c:pt>
                <c:pt idx="7">
                  <c:v>福岡</c:v>
                </c:pt>
              </c:strCache>
            </c:strRef>
          </c:cat>
          <c:val>
            <c:numRef>
              <c:f>'12_2,1,2_レーダーチャート'!$D$3:$D$10</c:f>
              <c:numCache>
                <c:formatCode>General</c:formatCode>
                <c:ptCount val="8"/>
                <c:pt idx="0">
                  <c:v>1941.75</c:v>
                </c:pt>
                <c:pt idx="1">
                  <c:v>1941.75</c:v>
                </c:pt>
                <c:pt idx="2">
                  <c:v>1941.75</c:v>
                </c:pt>
                <c:pt idx="3">
                  <c:v>1941.75</c:v>
                </c:pt>
                <c:pt idx="4">
                  <c:v>1941.75</c:v>
                </c:pt>
                <c:pt idx="5">
                  <c:v>1941.75</c:v>
                </c:pt>
                <c:pt idx="6">
                  <c:v>1941.75</c:v>
                </c:pt>
                <c:pt idx="7">
                  <c:v>1941.75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74-42ED-97BA-CBEE98650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598720"/>
        <c:axId val="336599112"/>
      </c:radarChart>
      <c:catAx>
        <c:axId val="336598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599112"/>
        <c:crosses val="autoZero"/>
        <c:auto val="1"/>
        <c:lblAlgn val="ctr"/>
        <c:lblOffset val="100"/>
        <c:noMultiLvlLbl val="0"/>
      </c:catAx>
      <c:valAx>
        <c:axId val="336599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59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'13_2.1.2_折れ線グラフ・１'!$B$1</c:f>
              <c:strCache>
                <c:ptCount val="1"/>
                <c:pt idx="0">
                  <c:v>受注件数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'13_2.1.2_折れ線グラフ・１'!$A$2:$A$8</c:f>
              <c:strCache>
                <c:ptCount val="7"/>
                <c:pt idx="0">
                  <c:v>13期</c:v>
                </c:pt>
                <c:pt idx="1">
                  <c:v>14期</c:v>
                </c:pt>
                <c:pt idx="2">
                  <c:v>15期</c:v>
                </c:pt>
                <c:pt idx="3">
                  <c:v>16期</c:v>
                </c:pt>
                <c:pt idx="4">
                  <c:v>17期</c:v>
                </c:pt>
                <c:pt idx="5">
                  <c:v>18期</c:v>
                </c:pt>
                <c:pt idx="6">
                  <c:v>19期</c:v>
                </c:pt>
              </c:strCache>
            </c:strRef>
          </c:cat>
          <c:val>
            <c:numRef>
              <c:f>'13_2.1.2_折れ線グラフ・１'!$B$2:$B$8</c:f>
              <c:numCache>
                <c:formatCode>General</c:formatCode>
                <c:ptCount val="7"/>
                <c:pt idx="0">
                  <c:v>380</c:v>
                </c:pt>
                <c:pt idx="1">
                  <c:v>600</c:v>
                </c:pt>
                <c:pt idx="2">
                  <c:v>1520</c:v>
                </c:pt>
                <c:pt idx="3">
                  <c:v>1240</c:v>
                </c:pt>
                <c:pt idx="4">
                  <c:v>1180</c:v>
                </c:pt>
                <c:pt idx="5">
                  <c:v>1590</c:v>
                </c:pt>
                <c:pt idx="6">
                  <c:v>1890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E-4891-9B66-29F0CDD68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595976"/>
        <c:axId val="336596368"/>
      </c:lineChart>
      <c:catAx>
        <c:axId val="33659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596368"/>
        <c:crosses val="autoZero"/>
        <c:auto val="1"/>
        <c:lblAlgn val="ctr"/>
        <c:lblOffset val="100"/>
        <c:noMultiLvlLbl val="0"/>
      </c:catAx>
      <c:valAx>
        <c:axId val="33659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595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plotArea>
      <cx:plotAreaRegion>
        <cx:series layoutId="boxWhisker" uniqueId="{13036BFD-59ED-44B1-837B-BE36E18C5C2E}">
          <cx:tx>
            <cx:txData>
              <cx:f>_xlchart.v1.1</cx:f>
              <cx:v>数量</cx:v>
            </cx:txData>
          </cx:tx>
          <cx:spPr>
            <a:ln>
              <a:solidFill>
                <a:schemeClr val="accent5">
                  <a:lumMod val="50000"/>
                </a:schemeClr>
              </a:solidFill>
            </a:ln>
          </cx:spPr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  <cx:txPr>
          <a:bodyPr vertOverflow="overflow" horzOverflow="overflow" wrap="square" lIns="0" tIns="0" rIns="0" bIns="0"/>
          <a:lstStyle/>
          <a:p>
            <a:pPr algn="ctr" rtl="0">
              <a:defRPr sz="1400" b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ja-JP" altLang="en-US" sz="1400"/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1400" b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ja-JP" altLang="en-US" sz="1400"/>
          </a:p>
        </cx:txPr>
      </cx:axis>
    </cx:plotArea>
  </cx:chart>
  <cx:spPr>
    <a:ln>
      <a:solidFill>
        <a:schemeClr val="tx1">
          <a:lumMod val="50000"/>
          <a:lumOff val="50000"/>
        </a:schemeClr>
      </a:solidFill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7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6</xdr:row>
      <xdr:rowOff>6350</xdr:rowOff>
    </xdr:from>
    <xdr:to>
      <xdr:col>7</xdr:col>
      <xdr:colOff>450850</xdr:colOff>
      <xdr:row>22</xdr:row>
      <xdr:rowOff>6350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19050</xdr:rowOff>
    </xdr:from>
    <xdr:to>
      <xdr:col>14</xdr:col>
      <xdr:colOff>457200</xdr:colOff>
      <xdr:row>22</xdr:row>
      <xdr:rowOff>19050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6</xdr:row>
      <xdr:rowOff>9525</xdr:rowOff>
    </xdr:from>
    <xdr:to>
      <xdr:col>21</xdr:col>
      <xdr:colOff>457200</xdr:colOff>
      <xdr:row>22</xdr:row>
      <xdr:rowOff>9525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</xdr:row>
      <xdr:rowOff>9525</xdr:rowOff>
    </xdr:from>
    <xdr:to>
      <xdr:col>28</xdr:col>
      <xdr:colOff>457200</xdr:colOff>
      <xdr:row>22</xdr:row>
      <xdr:rowOff>9525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24</xdr:row>
      <xdr:rowOff>9525</xdr:rowOff>
    </xdr:from>
    <xdr:to>
      <xdr:col>7</xdr:col>
      <xdr:colOff>488950</xdr:colOff>
      <xdr:row>39</xdr:row>
      <xdr:rowOff>133350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171450</xdr:rowOff>
    </xdr:from>
    <xdr:to>
      <xdr:col>9</xdr:col>
      <xdr:colOff>628650</xdr:colOff>
      <xdr:row>16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9525</xdr:rowOff>
    </xdr:from>
    <xdr:to>
      <xdr:col>11</xdr:col>
      <xdr:colOff>479425</xdr:colOff>
      <xdr:row>16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304800</xdr:colOff>
      <xdr:row>59</xdr:row>
      <xdr:rowOff>76199</xdr:rowOff>
    </xdr:from>
    <xdr:to>
      <xdr:col>32</xdr:col>
      <xdr:colOff>76200</xdr:colOff>
      <xdr:row>82</xdr:row>
      <xdr:rowOff>85724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1</xdr:row>
      <xdr:rowOff>0</xdr:rowOff>
    </xdr:from>
    <xdr:to>
      <xdr:col>11</xdr:col>
      <xdr:colOff>476250</xdr:colOff>
      <xdr:row>23</xdr:row>
      <xdr:rowOff>57150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171449</xdr:rowOff>
    </xdr:from>
    <xdr:to>
      <xdr:col>11</xdr:col>
      <xdr:colOff>457200</xdr:colOff>
      <xdr:row>21</xdr:row>
      <xdr:rowOff>161925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457200</xdr:colOff>
      <xdr:row>16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18</xdr:row>
      <xdr:rowOff>161925</xdr:rowOff>
    </xdr:from>
    <xdr:to>
      <xdr:col>9</xdr:col>
      <xdr:colOff>457200</xdr:colOff>
      <xdr:row>34</xdr:row>
      <xdr:rowOff>161925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19050</xdr:rowOff>
    </xdr:from>
    <xdr:to>
      <xdr:col>9</xdr:col>
      <xdr:colOff>457200</xdr:colOff>
      <xdr:row>17</xdr:row>
      <xdr:rowOff>19050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</xdr:row>
      <xdr:rowOff>0</xdr:rowOff>
    </xdr:from>
    <xdr:to>
      <xdr:col>9</xdr:col>
      <xdr:colOff>447675</xdr:colOff>
      <xdr:row>16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457200</xdr:colOff>
      <xdr:row>16</xdr:row>
      <xdr:rowOff>161925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161925</xdr:rowOff>
    </xdr:from>
    <xdr:to>
      <xdr:col>12</xdr:col>
      <xdr:colOff>9525</xdr:colOff>
      <xdr:row>16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18</xdr:row>
      <xdr:rowOff>9525</xdr:rowOff>
    </xdr:from>
    <xdr:to>
      <xdr:col>12</xdr:col>
      <xdr:colOff>0</xdr:colOff>
      <xdr:row>34</xdr:row>
      <xdr:rowOff>9525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1</xdr:row>
      <xdr:rowOff>28575</xdr:rowOff>
    </xdr:from>
    <xdr:to>
      <xdr:col>11</xdr:col>
      <xdr:colOff>0</xdr:colOff>
      <xdr:row>17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666750</xdr:colOff>
      <xdr:row>19</xdr:row>
      <xdr:rowOff>28575</xdr:rowOff>
    </xdr:from>
    <xdr:to>
      <xdr:col>11</xdr:col>
      <xdr:colOff>0</xdr:colOff>
      <xdr:row>35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0.10625</cdr:x>
      <cdr:y>0.15972</cdr:y>
    </cdr:from>
    <cdr:to>
      <cdr:x>0.61875</cdr:x>
      <cdr:y>0.67361</cdr:y>
    </cdr:to>
    <cdr:sp macro="" textlink="">
      <cdr:nvSpPr>
        <cdr:cNvPr id="4" name="爆発 1 3"/>
        <cdr:cNvSpPr/>
      </cdr:nvSpPr>
      <cdr:spPr>
        <a:xfrm xmlns:a="http://schemas.openxmlformats.org/drawingml/2006/main">
          <a:off x="485776" y="438151"/>
          <a:ext cx="2343150" cy="1409700"/>
        </a:xfrm>
        <a:prstGeom xmlns:a="http://schemas.openxmlformats.org/drawingml/2006/main" prst="irregularSeal1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ja-JP" altLang="en-US" sz="2400">
              <a:solidFill>
                <a:srgbClr val="FF0000"/>
              </a:solidFill>
            </a:rPr>
            <a:t>５倍！</a:t>
          </a:r>
          <a:endParaRPr lang="en-US" altLang="ja-JP" sz="24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0.41555</cdr:x>
      <cdr:y>0.50809</cdr:y>
    </cdr:from>
    <cdr:to>
      <cdr:x>0.6742</cdr:x>
      <cdr:y>0.79444</cdr:y>
    </cdr:to>
    <cdr:sp macro="" textlink="">
      <cdr:nvSpPr>
        <cdr:cNvPr id="2" name="右矢印 1"/>
        <cdr:cNvSpPr/>
      </cdr:nvSpPr>
      <cdr:spPr>
        <a:xfrm xmlns:a="http://schemas.openxmlformats.org/drawingml/2006/main" rot="19289043">
          <a:off x="1899913" y="1393802"/>
          <a:ext cx="1182524" cy="785493"/>
        </a:xfrm>
        <a:prstGeom xmlns:a="http://schemas.openxmlformats.org/drawingml/2006/main" prst="rightArrow">
          <a:avLst/>
        </a:prstGeom>
        <a:gradFill xmlns:a="http://schemas.openxmlformats.org/drawingml/2006/main" flip="none" rotWithShape="1">
          <a:gsLst>
            <a:gs pos="0">
              <a:srgbClr val="FFC5C5"/>
            </a:gs>
            <a:gs pos="100000">
              <a:srgbClr val="FF0000"/>
            </a:gs>
          </a:gsLst>
          <a:lin ang="0" scaled="1"/>
          <a:tileRect/>
        </a:gradFill>
        <a:ln xmlns:a="http://schemas.openxmlformats.org/drawingml/2006/main" w="76200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9</xdr:col>
      <xdr:colOff>457200</xdr:colOff>
      <xdr:row>17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4</xdr:row>
      <xdr:rowOff>19050</xdr:rowOff>
    </xdr:from>
    <xdr:to>
      <xdr:col>12</xdr:col>
      <xdr:colOff>285750</xdr:colOff>
      <xdr:row>20</xdr:row>
      <xdr:rowOff>19050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0.08333</cdr:x>
      <cdr:y>0.04514</cdr:y>
    </cdr:from>
    <cdr:to>
      <cdr:x>0.92833</cdr:x>
      <cdr:y>0.79514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3F131EF9-5C3A-4EF8-8924-A5356CFCCF56}"/>
            </a:ext>
          </a:extLst>
        </cdr:cNvPr>
        <cdr:cNvGrpSpPr/>
      </cdr:nvGrpSpPr>
      <cdr:grpSpPr>
        <a:xfrm xmlns:a="http://schemas.openxmlformats.org/drawingml/2006/main">
          <a:off x="476231" y="123828"/>
          <a:ext cx="4829176" cy="2057400"/>
          <a:chOff x="476250" y="123825"/>
          <a:chExt cx="4829175" cy="2057400"/>
        </a:xfrm>
      </cdr:grpSpPr>
      <cdr:sp macro="" textlink="">
        <cdr:nvSpPr>
          <cdr:cNvPr id="2" name="テキスト ボックス 1"/>
          <cdr:cNvSpPr txBox="1"/>
        </cdr:nvSpPr>
        <cdr:spPr>
          <a:xfrm xmlns:a="http://schemas.openxmlformats.org/drawingml/2006/main">
            <a:off x="3505201" y="123825"/>
            <a:ext cx="914400" cy="9144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ja-JP" altLang="en-US" sz="1100"/>
              <a:t>平均値</a:t>
            </a:r>
          </a:p>
        </cdr:txBody>
      </cdr:sp>
      <cdr:cxnSp macro="">
        <cdr:nvCxnSpPr>
          <cdr:cNvPr id="4" name="直線矢印コネクタ 3">
            <a:extLst xmlns:a="http://schemas.openxmlformats.org/drawingml/2006/main">
              <a:ext uri="{FF2B5EF4-FFF2-40B4-BE49-F238E27FC236}">
                <a16:creationId xmlns:a16="http://schemas.microsoft.com/office/drawing/2014/main" id="{D75E851E-DF46-471A-B7AB-55567400F28F}"/>
              </a:ext>
            </a:extLst>
          </cdr:cNvPr>
          <cdr:cNvCxnSpPr/>
        </cdr:nvCxnSpPr>
        <cdr:spPr>
          <a:xfrm xmlns:a="http://schemas.openxmlformats.org/drawingml/2006/main" flipH="1">
            <a:off x="2876551" y="257175"/>
            <a:ext cx="676275" cy="28575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chemeClr val="tx1"/>
            </a:solidFill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6" name="テキスト ボックス 5"/>
          <cdr:cNvSpPr txBox="1"/>
        </cdr:nvSpPr>
        <cdr:spPr>
          <a:xfrm xmlns:a="http://schemas.openxmlformats.org/drawingml/2006/main">
            <a:off x="476250" y="1819275"/>
            <a:ext cx="4829175" cy="3619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ja-JP" altLang="en-US" sz="1100"/>
              <a:t>←　小遣い　少　　　　　　　　　　　　　　　　　　　　　　　　　　　　小遣い　多　→</a:t>
            </a:r>
          </a:p>
        </cdr:txBody>
      </cdr:sp>
    </cdr:grp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542924</xdr:colOff>
      <xdr:row>0</xdr:row>
      <xdr:rowOff>19050</xdr:rowOff>
    </xdr:from>
    <xdr:to>
      <xdr:col>15</xdr:col>
      <xdr:colOff>438149</xdr:colOff>
      <xdr:row>16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542924</xdr:colOff>
      <xdr:row>17</xdr:row>
      <xdr:rowOff>9525</xdr:rowOff>
    </xdr:from>
    <xdr:to>
      <xdr:col>15</xdr:col>
      <xdr:colOff>438149</xdr:colOff>
      <xdr:row>33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542924</xdr:colOff>
      <xdr:row>0</xdr:row>
      <xdr:rowOff>19050</xdr:rowOff>
    </xdr:from>
    <xdr:to>
      <xdr:col>15</xdr:col>
      <xdr:colOff>438149</xdr:colOff>
      <xdr:row>16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542924</xdr:colOff>
      <xdr:row>17</xdr:row>
      <xdr:rowOff>9525</xdr:rowOff>
    </xdr:from>
    <xdr:to>
      <xdr:col>15</xdr:col>
      <xdr:colOff>438149</xdr:colOff>
      <xdr:row>33</xdr:row>
      <xdr:rowOff>9525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133350</xdr:colOff>
      <xdr:row>1</xdr:row>
      <xdr:rowOff>0</xdr:rowOff>
    </xdr:from>
    <xdr:to>
      <xdr:col>27</xdr:col>
      <xdr:colOff>133350</xdr:colOff>
      <xdr:row>16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133350</xdr:colOff>
      <xdr:row>1</xdr:row>
      <xdr:rowOff>0</xdr:rowOff>
    </xdr:from>
    <xdr:to>
      <xdr:col>29</xdr:col>
      <xdr:colOff>133350</xdr:colOff>
      <xdr:row>16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0</xdr:row>
      <xdr:rowOff>161925</xdr:rowOff>
    </xdr:from>
    <xdr:to>
      <xdr:col>14</xdr:col>
      <xdr:colOff>314325</xdr:colOff>
      <xdr:row>14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</xdr:colOff>
      <xdr:row>2</xdr:row>
      <xdr:rowOff>14287</xdr:rowOff>
    </xdr:from>
    <xdr:to>
      <xdr:col>9</xdr:col>
      <xdr:colOff>461962</xdr:colOff>
      <xdr:row>18</xdr:row>
      <xdr:rowOff>14287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335280</xdr:colOff>
      <xdr:row>1</xdr:row>
      <xdr:rowOff>45720</xdr:rowOff>
    </xdr:from>
    <xdr:to>
      <xdr:col>16</xdr:col>
      <xdr:colOff>586740</xdr:colOff>
      <xdr:row>17</xdr:row>
      <xdr:rowOff>106680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3D6339C2-F92C-4D17-A9F0-0F9B4090765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10400" y="21336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9525</xdr:rowOff>
    </xdr:from>
    <xdr:to>
      <xdr:col>10</xdr:col>
      <xdr:colOff>466725</xdr:colOff>
      <xdr:row>17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161925</xdr:rowOff>
    </xdr:from>
    <xdr:to>
      <xdr:col>11</xdr:col>
      <xdr:colOff>457200</xdr:colOff>
      <xdr:row>16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1</xdr:row>
      <xdr:rowOff>28575</xdr:rowOff>
    </xdr:from>
    <xdr:to>
      <xdr:col>11</xdr:col>
      <xdr:colOff>0</xdr:colOff>
      <xdr:row>17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0</xdr:rowOff>
    </xdr:from>
    <xdr:to>
      <xdr:col>10</xdr:col>
      <xdr:colOff>466725</xdr:colOff>
      <xdr:row>17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6</xdr:row>
      <xdr:rowOff>123824</xdr:rowOff>
    </xdr:from>
    <xdr:to>
      <xdr:col>9</xdr:col>
      <xdr:colOff>619125</xdr:colOff>
      <xdr:row>28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0</xdr:row>
      <xdr:rowOff>9525</xdr:rowOff>
    </xdr:from>
    <xdr:to>
      <xdr:col>11</xdr:col>
      <xdr:colOff>66675</xdr:colOff>
      <xdr:row>16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266701</xdr:colOff>
      <xdr:row>1</xdr:row>
      <xdr:rowOff>0</xdr:rowOff>
    </xdr:from>
    <xdr:to>
      <xdr:col>16</xdr:col>
      <xdr:colOff>0</xdr:colOff>
      <xdr:row>17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米谷　学" refreshedDate="42596.908532291665" createdVersion="6" refreshedVersion="6" minRefreshableVersion="3" recordCount="36" xr:uid="{00000000-000A-0000-FFFF-FFFF07000000}">
  <cacheSource type="worksheet">
    <worksheetSource ref="B1:B37" sheet="37_2.2.3_ヒストグラム・完成"/>
  </cacheSource>
  <cacheFields count="1">
    <cacheField name="ページA" numFmtId="0">
      <sharedItems containsSemiMixedTypes="0" containsString="0" containsNumber="1" containsInteger="1" minValue="16" maxValue="320" count="31">
        <n v="16"/>
        <n v="24"/>
        <n v="32"/>
        <n v="48"/>
        <n v="56"/>
        <n v="64"/>
        <n v="72"/>
        <n v="88"/>
        <n v="104"/>
        <n v="112"/>
        <n v="120"/>
        <n v="128"/>
        <n v="144"/>
        <n v="152"/>
        <n v="160"/>
        <n v="168"/>
        <n v="176"/>
        <n v="184"/>
        <n v="192"/>
        <n v="208"/>
        <n v="216"/>
        <n v="232"/>
        <n v="240"/>
        <n v="248"/>
        <n v="264"/>
        <n v="272"/>
        <n v="280"/>
        <n v="288"/>
        <n v="296"/>
        <n v="312"/>
        <n v="320"/>
      </sharedItems>
      <fieldGroup base="0">
        <rangePr autoStart="0" autoEnd="0" startNum="1" endNum="350" groupInterval="50"/>
        <groupItems count="9">
          <s v="&lt;1"/>
          <s v="1-50"/>
          <s v="51-100"/>
          <s v="101-150"/>
          <s v="151-200"/>
          <s v="201-250"/>
          <s v="251-300"/>
          <s v="301-350"/>
          <s v="&gt;35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5"/>
  </r>
  <r>
    <x v="16"/>
  </r>
  <r>
    <x v="16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6"/>
  </r>
  <r>
    <x v="27"/>
  </r>
  <r>
    <x v="28"/>
  </r>
  <r>
    <x v="29"/>
  </r>
  <r>
    <x v="30"/>
  </r>
  <r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D00-000000000000}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1">
  <location ref="A3:B11" firstHeaderRow="1" firstDataRow="1" firstDataCol="1"/>
  <pivotFields count="1"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0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個数 / ページA" fld="0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ivotTable" Target="../pivotTables/pivotTable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D5"/>
  <sheetViews>
    <sheetView zoomScaleNormal="100" workbookViewId="0"/>
  </sheetViews>
  <sheetFormatPr defaultRowHeight="13.2" x14ac:dyDescent="0.2"/>
  <cols>
    <col min="1" max="1" width="6.77734375" customWidth="1"/>
  </cols>
  <sheetData>
    <row r="1" spans="1:4" x14ac:dyDescent="0.2">
      <c r="A1" s="5"/>
      <c r="B1" s="35" t="s">
        <v>6</v>
      </c>
      <c r="C1" s="35" t="s">
        <v>7</v>
      </c>
      <c r="D1" s="35" t="s">
        <v>8</v>
      </c>
    </row>
    <row r="2" spans="1:4" x14ac:dyDescent="0.2">
      <c r="A2" s="5" t="s">
        <v>184</v>
      </c>
      <c r="B2" s="36">
        <v>40</v>
      </c>
      <c r="C2" s="36">
        <v>55</v>
      </c>
      <c r="D2" s="36">
        <f>100-B2-C2</f>
        <v>5</v>
      </c>
    </row>
    <row r="3" spans="1:4" x14ac:dyDescent="0.2">
      <c r="A3" s="5" t="s">
        <v>185</v>
      </c>
      <c r="B3" s="36">
        <v>46</v>
      </c>
      <c r="C3" s="36">
        <v>47</v>
      </c>
      <c r="D3" s="36">
        <f>100-B3-C3</f>
        <v>7</v>
      </c>
    </row>
    <row r="4" spans="1:4" x14ac:dyDescent="0.2">
      <c r="A4" s="5" t="s">
        <v>186</v>
      </c>
      <c r="B4" s="36">
        <v>56</v>
      </c>
      <c r="C4" s="36">
        <v>36</v>
      </c>
      <c r="D4" s="36">
        <f>100-B4-C4</f>
        <v>8</v>
      </c>
    </row>
    <row r="5" spans="1:4" x14ac:dyDescent="0.2">
      <c r="A5" s="5" t="s">
        <v>187</v>
      </c>
      <c r="B5" s="36">
        <v>63</v>
      </c>
      <c r="C5" s="36">
        <f>100-B5/0.9</f>
        <v>30</v>
      </c>
      <c r="D5" s="36">
        <f>100-B5-C5</f>
        <v>7</v>
      </c>
    </row>
  </sheetData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/>
  <dimension ref="B2:C8"/>
  <sheetViews>
    <sheetView workbookViewId="0"/>
  </sheetViews>
  <sheetFormatPr defaultRowHeight="13.2" x14ac:dyDescent="0.2"/>
  <cols>
    <col min="1" max="1" width="3.77734375" style="12" customWidth="1"/>
    <col min="2" max="256" width="9" style="12"/>
    <col min="257" max="257" width="3.77734375" style="12" customWidth="1"/>
    <col min="258" max="512" width="9" style="12"/>
    <col min="513" max="513" width="3.77734375" style="12" customWidth="1"/>
    <col min="514" max="768" width="9" style="12"/>
    <col min="769" max="769" width="3.77734375" style="12" customWidth="1"/>
    <col min="770" max="1024" width="9" style="12"/>
    <col min="1025" max="1025" width="3.77734375" style="12" customWidth="1"/>
    <col min="1026" max="1280" width="9" style="12"/>
    <col min="1281" max="1281" width="3.77734375" style="12" customWidth="1"/>
    <col min="1282" max="1536" width="9" style="12"/>
    <col min="1537" max="1537" width="3.77734375" style="12" customWidth="1"/>
    <col min="1538" max="1792" width="9" style="12"/>
    <col min="1793" max="1793" width="3.77734375" style="12" customWidth="1"/>
    <col min="1794" max="2048" width="9" style="12"/>
    <col min="2049" max="2049" width="3.77734375" style="12" customWidth="1"/>
    <col min="2050" max="2304" width="9" style="12"/>
    <col min="2305" max="2305" width="3.77734375" style="12" customWidth="1"/>
    <col min="2306" max="2560" width="9" style="12"/>
    <col min="2561" max="2561" width="3.77734375" style="12" customWidth="1"/>
    <col min="2562" max="2816" width="9" style="12"/>
    <col min="2817" max="2817" width="3.77734375" style="12" customWidth="1"/>
    <col min="2818" max="3072" width="9" style="12"/>
    <col min="3073" max="3073" width="3.77734375" style="12" customWidth="1"/>
    <col min="3074" max="3328" width="9" style="12"/>
    <col min="3329" max="3329" width="3.77734375" style="12" customWidth="1"/>
    <col min="3330" max="3584" width="9" style="12"/>
    <col min="3585" max="3585" width="3.77734375" style="12" customWidth="1"/>
    <col min="3586" max="3840" width="9" style="12"/>
    <col min="3841" max="3841" width="3.77734375" style="12" customWidth="1"/>
    <col min="3842" max="4096" width="9" style="12"/>
    <col min="4097" max="4097" width="3.77734375" style="12" customWidth="1"/>
    <col min="4098" max="4352" width="9" style="12"/>
    <col min="4353" max="4353" width="3.77734375" style="12" customWidth="1"/>
    <col min="4354" max="4608" width="9" style="12"/>
    <col min="4609" max="4609" width="3.77734375" style="12" customWidth="1"/>
    <col min="4610" max="4864" width="9" style="12"/>
    <col min="4865" max="4865" width="3.77734375" style="12" customWidth="1"/>
    <col min="4866" max="5120" width="9" style="12"/>
    <col min="5121" max="5121" width="3.77734375" style="12" customWidth="1"/>
    <col min="5122" max="5376" width="9" style="12"/>
    <col min="5377" max="5377" width="3.77734375" style="12" customWidth="1"/>
    <col min="5378" max="5632" width="9" style="12"/>
    <col min="5633" max="5633" width="3.77734375" style="12" customWidth="1"/>
    <col min="5634" max="5888" width="9" style="12"/>
    <col min="5889" max="5889" width="3.77734375" style="12" customWidth="1"/>
    <col min="5890" max="6144" width="9" style="12"/>
    <col min="6145" max="6145" width="3.77734375" style="12" customWidth="1"/>
    <col min="6146" max="6400" width="9" style="12"/>
    <col min="6401" max="6401" width="3.77734375" style="12" customWidth="1"/>
    <col min="6402" max="6656" width="9" style="12"/>
    <col min="6657" max="6657" width="3.77734375" style="12" customWidth="1"/>
    <col min="6658" max="6912" width="9" style="12"/>
    <col min="6913" max="6913" width="3.77734375" style="12" customWidth="1"/>
    <col min="6914" max="7168" width="9" style="12"/>
    <col min="7169" max="7169" width="3.77734375" style="12" customWidth="1"/>
    <col min="7170" max="7424" width="9" style="12"/>
    <col min="7425" max="7425" width="3.77734375" style="12" customWidth="1"/>
    <col min="7426" max="7680" width="9" style="12"/>
    <col min="7681" max="7681" width="3.77734375" style="12" customWidth="1"/>
    <col min="7682" max="7936" width="9" style="12"/>
    <col min="7937" max="7937" width="3.77734375" style="12" customWidth="1"/>
    <col min="7938" max="8192" width="9" style="12"/>
    <col min="8193" max="8193" width="3.77734375" style="12" customWidth="1"/>
    <col min="8194" max="8448" width="9" style="12"/>
    <col min="8449" max="8449" width="3.77734375" style="12" customWidth="1"/>
    <col min="8450" max="8704" width="9" style="12"/>
    <col min="8705" max="8705" width="3.77734375" style="12" customWidth="1"/>
    <col min="8706" max="8960" width="9" style="12"/>
    <col min="8961" max="8961" width="3.77734375" style="12" customWidth="1"/>
    <col min="8962" max="9216" width="9" style="12"/>
    <col min="9217" max="9217" width="3.77734375" style="12" customWidth="1"/>
    <col min="9218" max="9472" width="9" style="12"/>
    <col min="9473" max="9473" width="3.77734375" style="12" customWidth="1"/>
    <col min="9474" max="9728" width="9" style="12"/>
    <col min="9729" max="9729" width="3.77734375" style="12" customWidth="1"/>
    <col min="9730" max="9984" width="9" style="12"/>
    <col min="9985" max="9985" width="3.77734375" style="12" customWidth="1"/>
    <col min="9986" max="10240" width="9" style="12"/>
    <col min="10241" max="10241" width="3.77734375" style="12" customWidth="1"/>
    <col min="10242" max="10496" width="9" style="12"/>
    <col min="10497" max="10497" width="3.77734375" style="12" customWidth="1"/>
    <col min="10498" max="10752" width="9" style="12"/>
    <col min="10753" max="10753" width="3.77734375" style="12" customWidth="1"/>
    <col min="10754" max="11008" width="9" style="12"/>
    <col min="11009" max="11009" width="3.77734375" style="12" customWidth="1"/>
    <col min="11010" max="11264" width="9" style="12"/>
    <col min="11265" max="11265" width="3.77734375" style="12" customWidth="1"/>
    <col min="11266" max="11520" width="9" style="12"/>
    <col min="11521" max="11521" width="3.77734375" style="12" customWidth="1"/>
    <col min="11522" max="11776" width="9" style="12"/>
    <col min="11777" max="11777" width="3.77734375" style="12" customWidth="1"/>
    <col min="11778" max="12032" width="9" style="12"/>
    <col min="12033" max="12033" width="3.77734375" style="12" customWidth="1"/>
    <col min="12034" max="12288" width="9" style="12"/>
    <col min="12289" max="12289" width="3.77734375" style="12" customWidth="1"/>
    <col min="12290" max="12544" width="9" style="12"/>
    <col min="12545" max="12545" width="3.77734375" style="12" customWidth="1"/>
    <col min="12546" max="12800" width="9" style="12"/>
    <col min="12801" max="12801" width="3.77734375" style="12" customWidth="1"/>
    <col min="12802" max="13056" width="9" style="12"/>
    <col min="13057" max="13057" width="3.77734375" style="12" customWidth="1"/>
    <col min="13058" max="13312" width="9" style="12"/>
    <col min="13313" max="13313" width="3.77734375" style="12" customWidth="1"/>
    <col min="13314" max="13568" width="9" style="12"/>
    <col min="13569" max="13569" width="3.77734375" style="12" customWidth="1"/>
    <col min="13570" max="13824" width="9" style="12"/>
    <col min="13825" max="13825" width="3.77734375" style="12" customWidth="1"/>
    <col min="13826" max="14080" width="9" style="12"/>
    <col min="14081" max="14081" width="3.77734375" style="12" customWidth="1"/>
    <col min="14082" max="14336" width="9" style="12"/>
    <col min="14337" max="14337" width="3.77734375" style="12" customWidth="1"/>
    <col min="14338" max="14592" width="9" style="12"/>
    <col min="14593" max="14593" width="3.77734375" style="12" customWidth="1"/>
    <col min="14594" max="14848" width="9" style="12"/>
    <col min="14849" max="14849" width="3.77734375" style="12" customWidth="1"/>
    <col min="14850" max="15104" width="9" style="12"/>
    <col min="15105" max="15105" width="3.77734375" style="12" customWidth="1"/>
    <col min="15106" max="15360" width="9" style="12"/>
    <col min="15361" max="15361" width="3.77734375" style="12" customWidth="1"/>
    <col min="15362" max="15616" width="9" style="12"/>
    <col min="15617" max="15617" width="3.77734375" style="12" customWidth="1"/>
    <col min="15618" max="15872" width="9" style="12"/>
    <col min="15873" max="15873" width="3.77734375" style="12" customWidth="1"/>
    <col min="15874" max="16128" width="9" style="12"/>
    <col min="16129" max="16129" width="3.77734375" style="12" customWidth="1"/>
    <col min="16130" max="16384" width="9" style="12"/>
  </cols>
  <sheetData>
    <row r="2" spans="2:3" x14ac:dyDescent="0.2">
      <c r="B2" s="11" t="s">
        <v>60</v>
      </c>
      <c r="C2" s="11" t="s">
        <v>34</v>
      </c>
    </row>
    <row r="3" spans="2:3" x14ac:dyDescent="0.2">
      <c r="B3" s="26" t="s">
        <v>63</v>
      </c>
      <c r="C3" s="27">
        <v>73</v>
      </c>
    </row>
    <row r="4" spans="2:3" x14ac:dyDescent="0.2">
      <c r="B4" s="26" t="s">
        <v>62</v>
      </c>
      <c r="C4" s="27">
        <v>132</v>
      </c>
    </row>
    <row r="5" spans="2:3" x14ac:dyDescent="0.2">
      <c r="B5" s="26" t="s">
        <v>61</v>
      </c>
      <c r="C5" s="27">
        <v>486</v>
      </c>
    </row>
    <row r="6" spans="2:3" x14ac:dyDescent="0.2">
      <c r="B6" s="26" t="s">
        <v>64</v>
      </c>
      <c r="C6" s="27">
        <v>43</v>
      </c>
    </row>
    <row r="7" spans="2:3" x14ac:dyDescent="0.2">
      <c r="B7" s="26" t="s">
        <v>43</v>
      </c>
      <c r="C7" s="27">
        <v>100</v>
      </c>
    </row>
    <row r="8" spans="2:3" x14ac:dyDescent="0.2">
      <c r="C8" s="30"/>
    </row>
  </sheetData>
  <phoneticPr fontId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/>
  <dimension ref="A1:D5"/>
  <sheetViews>
    <sheetView zoomScaleNormal="100" workbookViewId="0"/>
  </sheetViews>
  <sheetFormatPr defaultColWidth="9" defaultRowHeight="13.2" x14ac:dyDescent="0.2"/>
  <cols>
    <col min="1" max="1" width="6.77734375" customWidth="1"/>
  </cols>
  <sheetData>
    <row r="1" spans="1:4" x14ac:dyDescent="0.2">
      <c r="B1" t="s">
        <v>6</v>
      </c>
      <c r="C1" t="s">
        <v>7</v>
      </c>
      <c r="D1" t="s">
        <v>8</v>
      </c>
    </row>
    <row r="2" spans="1:4" x14ac:dyDescent="0.2">
      <c r="A2" t="s">
        <v>184</v>
      </c>
      <c r="B2">
        <v>40</v>
      </c>
      <c r="C2">
        <v>55</v>
      </c>
      <c r="D2">
        <f>100-B2-C2</f>
        <v>5</v>
      </c>
    </row>
    <row r="3" spans="1:4" x14ac:dyDescent="0.2">
      <c r="A3" t="s">
        <v>185</v>
      </c>
      <c r="B3">
        <v>46</v>
      </c>
      <c r="C3">
        <v>47</v>
      </c>
      <c r="D3">
        <f>100-B3-C3</f>
        <v>7</v>
      </c>
    </row>
    <row r="4" spans="1:4" x14ac:dyDescent="0.2">
      <c r="A4" t="s">
        <v>186</v>
      </c>
      <c r="B4">
        <v>56</v>
      </c>
      <c r="C4">
        <v>36</v>
      </c>
      <c r="D4">
        <f>100-B4-C4</f>
        <v>8</v>
      </c>
    </row>
    <row r="5" spans="1:4" x14ac:dyDescent="0.2">
      <c r="A5" t="s">
        <v>187</v>
      </c>
      <c r="B5">
        <v>63</v>
      </c>
      <c r="C5">
        <f>100-B5/0.9</f>
        <v>30</v>
      </c>
      <c r="D5">
        <f>100-B5-C5</f>
        <v>7</v>
      </c>
    </row>
  </sheetData>
  <phoneticPr fontId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5"/>
  <dimension ref="A1:D27"/>
  <sheetViews>
    <sheetView zoomScaleNormal="100" workbookViewId="0"/>
  </sheetViews>
  <sheetFormatPr defaultRowHeight="13.2" x14ac:dyDescent="0.2"/>
  <cols>
    <col min="1" max="1" width="7.109375" bestFit="1" customWidth="1"/>
    <col min="2" max="2" width="2.6640625" customWidth="1"/>
    <col min="3" max="3" width="13.109375" bestFit="1" customWidth="1"/>
  </cols>
  <sheetData>
    <row r="1" spans="1:4" x14ac:dyDescent="0.2">
      <c r="A1" s="34" t="s">
        <v>29</v>
      </c>
      <c r="C1" s="31" t="s">
        <v>31</v>
      </c>
      <c r="D1" s="33" t="s">
        <v>32</v>
      </c>
    </row>
    <row r="2" spans="1:4" x14ac:dyDescent="0.2">
      <c r="A2" s="34">
        <v>1</v>
      </c>
      <c r="C2" s="14">
        <v>28</v>
      </c>
      <c r="D2" s="32">
        <v>291</v>
      </c>
    </row>
    <row r="3" spans="1:4" x14ac:dyDescent="0.2">
      <c r="A3" s="34">
        <v>2</v>
      </c>
      <c r="C3" s="14">
        <v>24</v>
      </c>
      <c r="D3" s="32">
        <v>263</v>
      </c>
    </row>
    <row r="4" spans="1:4" x14ac:dyDescent="0.2">
      <c r="A4" s="34">
        <v>3</v>
      </c>
      <c r="C4" s="14">
        <v>25</v>
      </c>
      <c r="D4" s="32">
        <v>283</v>
      </c>
    </row>
    <row r="5" spans="1:4" x14ac:dyDescent="0.2">
      <c r="A5" s="34">
        <v>4</v>
      </c>
      <c r="C5" s="14">
        <v>26</v>
      </c>
      <c r="D5" s="32">
        <v>267</v>
      </c>
    </row>
    <row r="6" spans="1:4" x14ac:dyDescent="0.2">
      <c r="A6" s="34">
        <v>5</v>
      </c>
      <c r="C6" s="14">
        <v>34</v>
      </c>
      <c r="D6" s="32">
        <v>345</v>
      </c>
    </row>
    <row r="7" spans="1:4" x14ac:dyDescent="0.2">
      <c r="A7" s="34">
        <v>6</v>
      </c>
      <c r="C7" s="14">
        <v>29</v>
      </c>
      <c r="D7" s="32">
        <v>307</v>
      </c>
    </row>
    <row r="8" spans="1:4" x14ac:dyDescent="0.2">
      <c r="A8" s="34">
        <v>7</v>
      </c>
      <c r="C8" s="14">
        <v>30</v>
      </c>
      <c r="D8" s="32">
        <v>307</v>
      </c>
    </row>
    <row r="9" spans="1:4" x14ac:dyDescent="0.2">
      <c r="A9" s="34">
        <v>8</v>
      </c>
      <c r="C9" s="14">
        <v>31</v>
      </c>
      <c r="D9" s="32">
        <v>327</v>
      </c>
    </row>
    <row r="10" spans="1:4" x14ac:dyDescent="0.2">
      <c r="A10" s="34">
        <v>9</v>
      </c>
      <c r="C10" s="14">
        <v>32</v>
      </c>
      <c r="D10" s="32">
        <v>337</v>
      </c>
    </row>
    <row r="11" spans="1:4" x14ac:dyDescent="0.2">
      <c r="A11" s="34">
        <v>10</v>
      </c>
      <c r="C11" s="14">
        <v>35</v>
      </c>
      <c r="D11" s="32">
        <v>361</v>
      </c>
    </row>
    <row r="12" spans="1:4" x14ac:dyDescent="0.2">
      <c r="A12" s="34">
        <v>11</v>
      </c>
      <c r="C12" s="14">
        <v>29</v>
      </c>
      <c r="D12" s="32">
        <v>337</v>
      </c>
    </row>
    <row r="13" spans="1:4" x14ac:dyDescent="0.2">
      <c r="A13" s="34">
        <v>12</v>
      </c>
      <c r="C13" s="14">
        <v>25</v>
      </c>
      <c r="D13" s="32">
        <v>244</v>
      </c>
    </row>
    <row r="14" spans="1:4" x14ac:dyDescent="0.2">
      <c r="A14" s="34">
        <v>13</v>
      </c>
      <c r="C14" s="14">
        <v>25</v>
      </c>
      <c r="D14" s="32">
        <v>269</v>
      </c>
    </row>
    <row r="15" spans="1:4" x14ac:dyDescent="0.2">
      <c r="A15" s="34">
        <v>14</v>
      </c>
      <c r="C15" s="14">
        <v>27</v>
      </c>
      <c r="D15" s="32">
        <v>310</v>
      </c>
    </row>
    <row r="16" spans="1:4" x14ac:dyDescent="0.2">
      <c r="A16" s="34">
        <v>15</v>
      </c>
      <c r="C16" s="14">
        <v>29</v>
      </c>
      <c r="D16" s="32">
        <v>303</v>
      </c>
    </row>
    <row r="17" spans="1:4" x14ac:dyDescent="0.2">
      <c r="A17" s="34">
        <v>16</v>
      </c>
      <c r="C17" s="14">
        <v>32</v>
      </c>
      <c r="D17" s="32">
        <v>314</v>
      </c>
    </row>
    <row r="18" spans="1:4" x14ac:dyDescent="0.2">
      <c r="A18" s="34">
        <v>17</v>
      </c>
      <c r="C18" s="14">
        <v>34</v>
      </c>
      <c r="D18" s="32">
        <v>359</v>
      </c>
    </row>
    <row r="19" spans="1:4" x14ac:dyDescent="0.2">
      <c r="A19" s="34">
        <v>18</v>
      </c>
      <c r="C19" s="14">
        <v>33</v>
      </c>
      <c r="D19" s="32">
        <v>348</v>
      </c>
    </row>
    <row r="20" spans="1:4" x14ac:dyDescent="0.2">
      <c r="A20" s="34">
        <v>19</v>
      </c>
      <c r="C20" s="14">
        <v>34</v>
      </c>
      <c r="D20" s="32">
        <v>337</v>
      </c>
    </row>
    <row r="21" spans="1:4" x14ac:dyDescent="0.2">
      <c r="A21" s="34">
        <v>20</v>
      </c>
      <c r="C21" s="14">
        <v>33</v>
      </c>
      <c r="D21" s="32">
        <v>384</v>
      </c>
    </row>
    <row r="22" spans="1:4" x14ac:dyDescent="0.2">
      <c r="A22" s="34">
        <v>21</v>
      </c>
      <c r="C22" s="14">
        <v>32</v>
      </c>
      <c r="D22" s="32">
        <v>322</v>
      </c>
    </row>
    <row r="23" spans="1:4" x14ac:dyDescent="0.2">
      <c r="A23" s="34">
        <v>22</v>
      </c>
      <c r="C23" s="14">
        <v>26</v>
      </c>
      <c r="D23" s="32">
        <v>281</v>
      </c>
    </row>
    <row r="24" spans="1:4" x14ac:dyDescent="0.2">
      <c r="A24" s="34">
        <v>23</v>
      </c>
      <c r="C24" s="14">
        <v>29</v>
      </c>
      <c r="D24" s="32">
        <v>292</v>
      </c>
    </row>
    <row r="25" spans="1:4" x14ac:dyDescent="0.2">
      <c r="A25" s="12"/>
      <c r="C25" s="12"/>
      <c r="D25" s="12"/>
    </row>
    <row r="26" spans="1:4" x14ac:dyDescent="0.2">
      <c r="A26" s="34">
        <v>24</v>
      </c>
      <c r="C26" s="15">
        <v>32</v>
      </c>
      <c r="D26" s="13" t="s">
        <v>30</v>
      </c>
    </row>
    <row r="27" spans="1:4" x14ac:dyDescent="0.2">
      <c r="A27" s="12"/>
      <c r="C27" s="12"/>
      <c r="D27" s="12"/>
    </row>
  </sheetData>
  <phoneticPr fontId="1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6"/>
  <dimension ref="A1:D8"/>
  <sheetViews>
    <sheetView zoomScaleNormal="100" workbookViewId="0"/>
  </sheetViews>
  <sheetFormatPr defaultRowHeight="13.2" x14ac:dyDescent="0.2"/>
  <sheetData>
    <row r="1" spans="1:4" x14ac:dyDescent="0.2">
      <c r="A1" s="5" t="s">
        <v>73</v>
      </c>
      <c r="B1" s="35" t="s">
        <v>74</v>
      </c>
      <c r="C1" s="35" t="s">
        <v>75</v>
      </c>
      <c r="D1" s="35" t="s">
        <v>76</v>
      </c>
    </row>
    <row r="2" spans="1:4" x14ac:dyDescent="0.2">
      <c r="A2" s="5" t="s">
        <v>77</v>
      </c>
      <c r="B2" s="36">
        <v>252</v>
      </c>
      <c r="C2" s="36">
        <v>83</v>
      </c>
      <c r="D2" s="36">
        <v>46</v>
      </c>
    </row>
    <row r="3" spans="1:4" x14ac:dyDescent="0.2">
      <c r="A3" s="5" t="s">
        <v>78</v>
      </c>
      <c r="B3" s="36">
        <v>124</v>
      </c>
      <c r="C3" s="36">
        <v>68</v>
      </c>
      <c r="D3" s="36">
        <v>33</v>
      </c>
    </row>
    <row r="4" spans="1:4" x14ac:dyDescent="0.2">
      <c r="A4" s="5" t="s">
        <v>79</v>
      </c>
      <c r="B4" s="36">
        <v>412</v>
      </c>
      <c r="C4" s="36">
        <v>260</v>
      </c>
      <c r="D4" s="36">
        <v>20</v>
      </c>
    </row>
    <row r="5" spans="1:4" x14ac:dyDescent="0.2">
      <c r="A5" s="5" t="s">
        <v>80</v>
      </c>
      <c r="B5" s="36">
        <v>135</v>
      </c>
      <c r="C5" s="36">
        <v>122</v>
      </c>
      <c r="D5" s="36">
        <v>28</v>
      </c>
    </row>
    <row r="6" spans="1:4" x14ac:dyDescent="0.2">
      <c r="A6" s="5" t="s">
        <v>81</v>
      </c>
      <c r="B6" s="36">
        <v>251</v>
      </c>
      <c r="C6" s="36">
        <v>168</v>
      </c>
      <c r="D6" s="36">
        <v>58</v>
      </c>
    </row>
    <row r="7" spans="1:4" x14ac:dyDescent="0.2">
      <c r="A7" s="5" t="s">
        <v>82</v>
      </c>
      <c r="B7" s="36">
        <v>178</v>
      </c>
      <c r="C7" s="36">
        <v>201</v>
      </c>
      <c r="D7" s="36">
        <v>65</v>
      </c>
    </row>
    <row r="8" spans="1:4" x14ac:dyDescent="0.2">
      <c r="A8" s="5" t="s">
        <v>83</v>
      </c>
      <c r="B8" s="36">
        <v>150</v>
      </c>
      <c r="C8" s="36">
        <v>48</v>
      </c>
      <c r="D8" s="36">
        <v>14</v>
      </c>
    </row>
  </sheetData>
  <phoneticPr fontId="1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7"/>
  <dimension ref="A1:B24"/>
  <sheetViews>
    <sheetView zoomScaleNormal="100" workbookViewId="0"/>
  </sheetViews>
  <sheetFormatPr defaultRowHeight="13.2" x14ac:dyDescent="0.2"/>
  <cols>
    <col min="3" max="3" width="2.77734375" customWidth="1"/>
  </cols>
  <sheetData>
    <row r="1" spans="1:2" x14ac:dyDescent="0.2">
      <c r="A1" s="8" t="s">
        <v>88</v>
      </c>
      <c r="B1" s="8" t="s">
        <v>9</v>
      </c>
    </row>
    <row r="2" spans="1:2" x14ac:dyDescent="0.2">
      <c r="A2" s="9" t="s">
        <v>84</v>
      </c>
      <c r="B2" s="10">
        <v>2770</v>
      </c>
    </row>
    <row r="3" spans="1:2" x14ac:dyDescent="0.2">
      <c r="A3" s="9" t="s">
        <v>85</v>
      </c>
      <c r="B3" s="10">
        <v>2720</v>
      </c>
    </row>
    <row r="4" spans="1:2" x14ac:dyDescent="0.2">
      <c r="A4" s="9" t="s">
        <v>86</v>
      </c>
      <c r="B4" s="10">
        <v>2650</v>
      </c>
    </row>
    <row r="5" spans="1:2" x14ac:dyDescent="0.2">
      <c r="A5" s="9" t="s">
        <v>87</v>
      </c>
      <c r="B5" s="10">
        <v>2700</v>
      </c>
    </row>
    <row r="9" spans="1:2" x14ac:dyDescent="0.2">
      <c r="B9" s="39"/>
    </row>
    <row r="20" spans="1:2" x14ac:dyDescent="0.2">
      <c r="A20" s="8" t="s">
        <v>88</v>
      </c>
      <c r="B20" s="8" t="s">
        <v>9</v>
      </c>
    </row>
    <row r="21" spans="1:2" x14ac:dyDescent="0.2">
      <c r="A21" s="9" t="s">
        <v>84</v>
      </c>
      <c r="B21" s="10">
        <v>2770</v>
      </c>
    </row>
    <row r="22" spans="1:2" x14ac:dyDescent="0.2">
      <c r="A22" s="9" t="s">
        <v>85</v>
      </c>
      <c r="B22" s="10">
        <v>2720</v>
      </c>
    </row>
    <row r="23" spans="1:2" x14ac:dyDescent="0.2">
      <c r="A23" s="9" t="s">
        <v>86</v>
      </c>
      <c r="B23" s="10">
        <v>2650</v>
      </c>
    </row>
    <row r="24" spans="1:2" x14ac:dyDescent="0.2">
      <c r="A24" s="9" t="s">
        <v>87</v>
      </c>
      <c r="B24" s="10">
        <v>2700</v>
      </c>
    </row>
  </sheetData>
  <phoneticPr fontId="1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8"/>
  <dimension ref="A1:B7"/>
  <sheetViews>
    <sheetView zoomScaleNormal="100" workbookViewId="0"/>
  </sheetViews>
  <sheetFormatPr defaultRowHeight="13.2" x14ac:dyDescent="0.2"/>
  <cols>
    <col min="1" max="1" width="7.33203125" style="12" bestFit="1" customWidth="1"/>
    <col min="2" max="2" width="8" style="12" customWidth="1"/>
    <col min="3" max="3" width="3.109375" style="12" customWidth="1"/>
    <col min="4" max="253" width="9" style="12"/>
    <col min="254" max="254" width="4.21875" style="12" customWidth="1"/>
    <col min="255" max="255" width="8" style="12" customWidth="1"/>
    <col min="256" max="258" width="7.44140625" style="12" customWidth="1"/>
    <col min="259" max="509" width="9" style="12"/>
    <col min="510" max="510" width="4.21875" style="12" customWidth="1"/>
    <col min="511" max="511" width="8" style="12" customWidth="1"/>
    <col min="512" max="514" width="7.44140625" style="12" customWidth="1"/>
    <col min="515" max="765" width="9" style="12"/>
    <col min="766" max="766" width="4.21875" style="12" customWidth="1"/>
    <col min="767" max="767" width="8" style="12" customWidth="1"/>
    <col min="768" max="770" width="7.44140625" style="12" customWidth="1"/>
    <col min="771" max="1021" width="9" style="12"/>
    <col min="1022" max="1022" width="4.21875" style="12" customWidth="1"/>
    <col min="1023" max="1023" width="8" style="12" customWidth="1"/>
    <col min="1024" max="1026" width="7.44140625" style="12" customWidth="1"/>
    <col min="1027" max="1277" width="9" style="12"/>
    <col min="1278" max="1278" width="4.21875" style="12" customWidth="1"/>
    <col min="1279" max="1279" width="8" style="12" customWidth="1"/>
    <col min="1280" max="1282" width="7.44140625" style="12" customWidth="1"/>
    <col min="1283" max="1533" width="9" style="12"/>
    <col min="1534" max="1534" width="4.21875" style="12" customWidth="1"/>
    <col min="1535" max="1535" width="8" style="12" customWidth="1"/>
    <col min="1536" max="1538" width="7.44140625" style="12" customWidth="1"/>
    <col min="1539" max="1789" width="9" style="12"/>
    <col min="1790" max="1790" width="4.21875" style="12" customWidth="1"/>
    <col min="1791" max="1791" width="8" style="12" customWidth="1"/>
    <col min="1792" max="1794" width="7.44140625" style="12" customWidth="1"/>
    <col min="1795" max="2045" width="9" style="12"/>
    <col min="2046" max="2046" width="4.21875" style="12" customWidth="1"/>
    <col min="2047" max="2047" width="8" style="12" customWidth="1"/>
    <col min="2048" max="2050" width="7.44140625" style="12" customWidth="1"/>
    <col min="2051" max="2301" width="9" style="12"/>
    <col min="2302" max="2302" width="4.21875" style="12" customWidth="1"/>
    <col min="2303" max="2303" width="8" style="12" customWidth="1"/>
    <col min="2304" max="2306" width="7.44140625" style="12" customWidth="1"/>
    <col min="2307" max="2557" width="9" style="12"/>
    <col min="2558" max="2558" width="4.21875" style="12" customWidth="1"/>
    <col min="2559" max="2559" width="8" style="12" customWidth="1"/>
    <col min="2560" max="2562" width="7.44140625" style="12" customWidth="1"/>
    <col min="2563" max="2813" width="9" style="12"/>
    <col min="2814" max="2814" width="4.21875" style="12" customWidth="1"/>
    <col min="2815" max="2815" width="8" style="12" customWidth="1"/>
    <col min="2816" max="2818" width="7.44140625" style="12" customWidth="1"/>
    <col min="2819" max="3069" width="9" style="12"/>
    <col min="3070" max="3070" width="4.21875" style="12" customWidth="1"/>
    <col min="3071" max="3071" width="8" style="12" customWidth="1"/>
    <col min="3072" max="3074" width="7.44140625" style="12" customWidth="1"/>
    <col min="3075" max="3325" width="9" style="12"/>
    <col min="3326" max="3326" width="4.21875" style="12" customWidth="1"/>
    <col min="3327" max="3327" width="8" style="12" customWidth="1"/>
    <col min="3328" max="3330" width="7.44140625" style="12" customWidth="1"/>
    <col min="3331" max="3581" width="9" style="12"/>
    <col min="3582" max="3582" width="4.21875" style="12" customWidth="1"/>
    <col min="3583" max="3583" width="8" style="12" customWidth="1"/>
    <col min="3584" max="3586" width="7.44140625" style="12" customWidth="1"/>
    <col min="3587" max="3837" width="9" style="12"/>
    <col min="3838" max="3838" width="4.21875" style="12" customWidth="1"/>
    <col min="3839" max="3839" width="8" style="12" customWidth="1"/>
    <col min="3840" max="3842" width="7.44140625" style="12" customWidth="1"/>
    <col min="3843" max="4093" width="9" style="12"/>
    <col min="4094" max="4094" width="4.21875" style="12" customWidth="1"/>
    <col min="4095" max="4095" width="8" style="12" customWidth="1"/>
    <col min="4096" max="4098" width="7.44140625" style="12" customWidth="1"/>
    <col min="4099" max="4349" width="9" style="12"/>
    <col min="4350" max="4350" width="4.21875" style="12" customWidth="1"/>
    <col min="4351" max="4351" width="8" style="12" customWidth="1"/>
    <col min="4352" max="4354" width="7.44140625" style="12" customWidth="1"/>
    <col min="4355" max="4605" width="9" style="12"/>
    <col min="4606" max="4606" width="4.21875" style="12" customWidth="1"/>
    <col min="4607" max="4607" width="8" style="12" customWidth="1"/>
    <col min="4608" max="4610" width="7.44140625" style="12" customWidth="1"/>
    <col min="4611" max="4861" width="9" style="12"/>
    <col min="4862" max="4862" width="4.21875" style="12" customWidth="1"/>
    <col min="4863" max="4863" width="8" style="12" customWidth="1"/>
    <col min="4864" max="4866" width="7.44140625" style="12" customWidth="1"/>
    <col min="4867" max="5117" width="9" style="12"/>
    <col min="5118" max="5118" width="4.21875" style="12" customWidth="1"/>
    <col min="5119" max="5119" width="8" style="12" customWidth="1"/>
    <col min="5120" max="5122" width="7.44140625" style="12" customWidth="1"/>
    <col min="5123" max="5373" width="9" style="12"/>
    <col min="5374" max="5374" width="4.21875" style="12" customWidth="1"/>
    <col min="5375" max="5375" width="8" style="12" customWidth="1"/>
    <col min="5376" max="5378" width="7.44140625" style="12" customWidth="1"/>
    <col min="5379" max="5629" width="9" style="12"/>
    <col min="5630" max="5630" width="4.21875" style="12" customWidth="1"/>
    <col min="5631" max="5631" width="8" style="12" customWidth="1"/>
    <col min="5632" max="5634" width="7.44140625" style="12" customWidth="1"/>
    <col min="5635" max="5885" width="9" style="12"/>
    <col min="5886" max="5886" width="4.21875" style="12" customWidth="1"/>
    <col min="5887" max="5887" width="8" style="12" customWidth="1"/>
    <col min="5888" max="5890" width="7.44140625" style="12" customWidth="1"/>
    <col min="5891" max="6141" width="9" style="12"/>
    <col min="6142" max="6142" width="4.21875" style="12" customWidth="1"/>
    <col min="6143" max="6143" width="8" style="12" customWidth="1"/>
    <col min="6144" max="6146" width="7.44140625" style="12" customWidth="1"/>
    <col min="6147" max="6397" width="9" style="12"/>
    <col min="6398" max="6398" width="4.21875" style="12" customWidth="1"/>
    <col min="6399" max="6399" width="8" style="12" customWidth="1"/>
    <col min="6400" max="6402" width="7.44140625" style="12" customWidth="1"/>
    <col min="6403" max="6653" width="9" style="12"/>
    <col min="6654" max="6654" width="4.21875" style="12" customWidth="1"/>
    <col min="6655" max="6655" width="8" style="12" customWidth="1"/>
    <col min="6656" max="6658" width="7.44140625" style="12" customWidth="1"/>
    <col min="6659" max="6909" width="9" style="12"/>
    <col min="6910" max="6910" width="4.21875" style="12" customWidth="1"/>
    <col min="6911" max="6911" width="8" style="12" customWidth="1"/>
    <col min="6912" max="6914" width="7.44140625" style="12" customWidth="1"/>
    <col min="6915" max="7165" width="9" style="12"/>
    <col min="7166" max="7166" width="4.21875" style="12" customWidth="1"/>
    <col min="7167" max="7167" width="8" style="12" customWidth="1"/>
    <col min="7168" max="7170" width="7.44140625" style="12" customWidth="1"/>
    <col min="7171" max="7421" width="9" style="12"/>
    <col min="7422" max="7422" width="4.21875" style="12" customWidth="1"/>
    <col min="7423" max="7423" width="8" style="12" customWidth="1"/>
    <col min="7424" max="7426" width="7.44140625" style="12" customWidth="1"/>
    <col min="7427" max="7677" width="9" style="12"/>
    <col min="7678" max="7678" width="4.21875" style="12" customWidth="1"/>
    <col min="7679" max="7679" width="8" style="12" customWidth="1"/>
    <col min="7680" max="7682" width="7.44140625" style="12" customWidth="1"/>
    <col min="7683" max="7933" width="9" style="12"/>
    <col min="7934" max="7934" width="4.21875" style="12" customWidth="1"/>
    <col min="7935" max="7935" width="8" style="12" customWidth="1"/>
    <col min="7936" max="7938" width="7.44140625" style="12" customWidth="1"/>
    <col min="7939" max="8189" width="9" style="12"/>
    <col min="8190" max="8190" width="4.21875" style="12" customWidth="1"/>
    <col min="8191" max="8191" width="8" style="12" customWidth="1"/>
    <col min="8192" max="8194" width="7.44140625" style="12" customWidth="1"/>
    <col min="8195" max="8445" width="9" style="12"/>
    <col min="8446" max="8446" width="4.21875" style="12" customWidth="1"/>
    <col min="8447" max="8447" width="8" style="12" customWidth="1"/>
    <col min="8448" max="8450" width="7.44140625" style="12" customWidth="1"/>
    <col min="8451" max="8701" width="9" style="12"/>
    <col min="8702" max="8702" width="4.21875" style="12" customWidth="1"/>
    <col min="8703" max="8703" width="8" style="12" customWidth="1"/>
    <col min="8704" max="8706" width="7.44140625" style="12" customWidth="1"/>
    <col min="8707" max="8957" width="9" style="12"/>
    <col min="8958" max="8958" width="4.21875" style="12" customWidth="1"/>
    <col min="8959" max="8959" width="8" style="12" customWidth="1"/>
    <col min="8960" max="8962" width="7.44140625" style="12" customWidth="1"/>
    <col min="8963" max="9213" width="9" style="12"/>
    <col min="9214" max="9214" width="4.21875" style="12" customWidth="1"/>
    <col min="9215" max="9215" width="8" style="12" customWidth="1"/>
    <col min="9216" max="9218" width="7.44140625" style="12" customWidth="1"/>
    <col min="9219" max="9469" width="9" style="12"/>
    <col min="9470" max="9470" width="4.21875" style="12" customWidth="1"/>
    <col min="9471" max="9471" width="8" style="12" customWidth="1"/>
    <col min="9472" max="9474" width="7.44140625" style="12" customWidth="1"/>
    <col min="9475" max="9725" width="9" style="12"/>
    <col min="9726" max="9726" width="4.21875" style="12" customWidth="1"/>
    <col min="9727" max="9727" width="8" style="12" customWidth="1"/>
    <col min="9728" max="9730" width="7.44140625" style="12" customWidth="1"/>
    <col min="9731" max="9981" width="9" style="12"/>
    <col min="9982" max="9982" width="4.21875" style="12" customWidth="1"/>
    <col min="9983" max="9983" width="8" style="12" customWidth="1"/>
    <col min="9984" max="9986" width="7.44140625" style="12" customWidth="1"/>
    <col min="9987" max="10237" width="9" style="12"/>
    <col min="10238" max="10238" width="4.21875" style="12" customWidth="1"/>
    <col min="10239" max="10239" width="8" style="12" customWidth="1"/>
    <col min="10240" max="10242" width="7.44140625" style="12" customWidth="1"/>
    <col min="10243" max="10493" width="9" style="12"/>
    <col min="10494" max="10494" width="4.21875" style="12" customWidth="1"/>
    <col min="10495" max="10495" width="8" style="12" customWidth="1"/>
    <col min="10496" max="10498" width="7.44140625" style="12" customWidth="1"/>
    <col min="10499" max="10749" width="9" style="12"/>
    <col min="10750" max="10750" width="4.21875" style="12" customWidth="1"/>
    <col min="10751" max="10751" width="8" style="12" customWidth="1"/>
    <col min="10752" max="10754" width="7.44140625" style="12" customWidth="1"/>
    <col min="10755" max="11005" width="9" style="12"/>
    <col min="11006" max="11006" width="4.21875" style="12" customWidth="1"/>
    <col min="11007" max="11007" width="8" style="12" customWidth="1"/>
    <col min="11008" max="11010" width="7.44140625" style="12" customWidth="1"/>
    <col min="11011" max="11261" width="9" style="12"/>
    <col min="11262" max="11262" width="4.21875" style="12" customWidth="1"/>
    <col min="11263" max="11263" width="8" style="12" customWidth="1"/>
    <col min="11264" max="11266" width="7.44140625" style="12" customWidth="1"/>
    <col min="11267" max="11517" width="9" style="12"/>
    <col min="11518" max="11518" width="4.21875" style="12" customWidth="1"/>
    <col min="11519" max="11519" width="8" style="12" customWidth="1"/>
    <col min="11520" max="11522" width="7.44140625" style="12" customWidth="1"/>
    <col min="11523" max="11773" width="9" style="12"/>
    <col min="11774" max="11774" width="4.21875" style="12" customWidth="1"/>
    <col min="11775" max="11775" width="8" style="12" customWidth="1"/>
    <col min="11776" max="11778" width="7.44140625" style="12" customWidth="1"/>
    <col min="11779" max="12029" width="9" style="12"/>
    <col min="12030" max="12030" width="4.21875" style="12" customWidth="1"/>
    <col min="12031" max="12031" width="8" style="12" customWidth="1"/>
    <col min="12032" max="12034" width="7.44140625" style="12" customWidth="1"/>
    <col min="12035" max="12285" width="9" style="12"/>
    <col min="12286" max="12286" width="4.21875" style="12" customWidth="1"/>
    <col min="12287" max="12287" width="8" style="12" customWidth="1"/>
    <col min="12288" max="12290" width="7.44140625" style="12" customWidth="1"/>
    <col min="12291" max="12541" width="9" style="12"/>
    <col min="12542" max="12542" width="4.21875" style="12" customWidth="1"/>
    <col min="12543" max="12543" width="8" style="12" customWidth="1"/>
    <col min="12544" max="12546" width="7.44140625" style="12" customWidth="1"/>
    <col min="12547" max="12797" width="9" style="12"/>
    <col min="12798" max="12798" width="4.21875" style="12" customWidth="1"/>
    <col min="12799" max="12799" width="8" style="12" customWidth="1"/>
    <col min="12800" max="12802" width="7.44140625" style="12" customWidth="1"/>
    <col min="12803" max="13053" width="9" style="12"/>
    <col min="13054" max="13054" width="4.21875" style="12" customWidth="1"/>
    <col min="13055" max="13055" width="8" style="12" customWidth="1"/>
    <col min="13056" max="13058" width="7.44140625" style="12" customWidth="1"/>
    <col min="13059" max="13309" width="9" style="12"/>
    <col min="13310" max="13310" width="4.21875" style="12" customWidth="1"/>
    <col min="13311" max="13311" width="8" style="12" customWidth="1"/>
    <col min="13312" max="13314" width="7.44140625" style="12" customWidth="1"/>
    <col min="13315" max="13565" width="9" style="12"/>
    <col min="13566" max="13566" width="4.21875" style="12" customWidth="1"/>
    <col min="13567" max="13567" width="8" style="12" customWidth="1"/>
    <col min="13568" max="13570" width="7.44140625" style="12" customWidth="1"/>
    <col min="13571" max="13821" width="9" style="12"/>
    <col min="13822" max="13822" width="4.21875" style="12" customWidth="1"/>
    <col min="13823" max="13823" width="8" style="12" customWidth="1"/>
    <col min="13824" max="13826" width="7.44140625" style="12" customWidth="1"/>
    <col min="13827" max="14077" width="9" style="12"/>
    <col min="14078" max="14078" width="4.21875" style="12" customWidth="1"/>
    <col min="14079" max="14079" width="8" style="12" customWidth="1"/>
    <col min="14080" max="14082" width="7.44140625" style="12" customWidth="1"/>
    <col min="14083" max="14333" width="9" style="12"/>
    <col min="14334" max="14334" width="4.21875" style="12" customWidth="1"/>
    <col min="14335" max="14335" width="8" style="12" customWidth="1"/>
    <col min="14336" max="14338" width="7.44140625" style="12" customWidth="1"/>
    <col min="14339" max="14589" width="9" style="12"/>
    <col min="14590" max="14590" width="4.21875" style="12" customWidth="1"/>
    <col min="14591" max="14591" width="8" style="12" customWidth="1"/>
    <col min="14592" max="14594" width="7.44140625" style="12" customWidth="1"/>
    <col min="14595" max="14845" width="9" style="12"/>
    <col min="14846" max="14846" width="4.21875" style="12" customWidth="1"/>
    <col min="14847" max="14847" width="8" style="12" customWidth="1"/>
    <col min="14848" max="14850" width="7.44140625" style="12" customWidth="1"/>
    <col min="14851" max="15101" width="9" style="12"/>
    <col min="15102" max="15102" width="4.21875" style="12" customWidth="1"/>
    <col min="15103" max="15103" width="8" style="12" customWidth="1"/>
    <col min="15104" max="15106" width="7.44140625" style="12" customWidth="1"/>
    <col min="15107" max="15357" width="9" style="12"/>
    <col min="15358" max="15358" width="4.21875" style="12" customWidth="1"/>
    <col min="15359" max="15359" width="8" style="12" customWidth="1"/>
    <col min="15360" max="15362" width="7.44140625" style="12" customWidth="1"/>
    <col min="15363" max="15613" width="9" style="12"/>
    <col min="15614" max="15614" width="4.21875" style="12" customWidth="1"/>
    <col min="15615" max="15615" width="8" style="12" customWidth="1"/>
    <col min="15616" max="15618" width="7.44140625" style="12" customWidth="1"/>
    <col min="15619" max="15869" width="9" style="12"/>
    <col min="15870" max="15870" width="4.21875" style="12" customWidth="1"/>
    <col min="15871" max="15871" width="8" style="12" customWidth="1"/>
    <col min="15872" max="15874" width="7.44140625" style="12" customWidth="1"/>
    <col min="15875" max="16125" width="9" style="12"/>
    <col min="16126" max="16126" width="4.21875" style="12" customWidth="1"/>
    <col min="16127" max="16127" width="8" style="12" customWidth="1"/>
    <col min="16128" max="16130" width="7.44140625" style="12" customWidth="1"/>
    <col min="16131" max="16384" width="9" style="12"/>
  </cols>
  <sheetData>
    <row r="1" spans="1:2" x14ac:dyDescent="0.2">
      <c r="A1" s="8"/>
      <c r="B1" s="8" t="s">
        <v>45</v>
      </c>
    </row>
    <row r="2" spans="1:2" x14ac:dyDescent="0.2">
      <c r="A2" s="9" t="s">
        <v>89</v>
      </c>
      <c r="B2" s="10">
        <v>100</v>
      </c>
    </row>
    <row r="3" spans="1:2" x14ac:dyDescent="0.2">
      <c r="A3" s="9" t="s">
        <v>58</v>
      </c>
      <c r="B3" s="10">
        <v>128</v>
      </c>
    </row>
    <row r="4" spans="1:2" x14ac:dyDescent="0.2">
      <c r="A4" s="9" t="s">
        <v>59</v>
      </c>
      <c r="B4" s="10">
        <v>140</v>
      </c>
    </row>
    <row r="5" spans="1:2" x14ac:dyDescent="0.2">
      <c r="A5" s="19"/>
    </row>
    <row r="6" spans="1:2" x14ac:dyDescent="0.2">
      <c r="A6" s="19"/>
    </row>
    <row r="7" spans="1:2" x14ac:dyDescent="0.2">
      <c r="A7" s="19"/>
    </row>
  </sheetData>
  <phoneticPr fontId="5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9"/>
  <dimension ref="A1:C13"/>
  <sheetViews>
    <sheetView zoomScaleNormal="100" workbookViewId="0"/>
  </sheetViews>
  <sheetFormatPr defaultRowHeight="13.2" x14ac:dyDescent="0.2"/>
  <cols>
    <col min="1" max="2" width="9" style="12"/>
    <col min="3" max="3" width="5.44140625" customWidth="1"/>
    <col min="4" max="255" width="9" style="12"/>
    <col min="256" max="256" width="3.88671875" style="12" customWidth="1"/>
    <col min="257" max="511" width="9" style="12"/>
    <col min="512" max="512" width="3.88671875" style="12" customWidth="1"/>
    <col min="513" max="767" width="9" style="12"/>
    <col min="768" max="768" width="3.88671875" style="12" customWidth="1"/>
    <col min="769" max="1023" width="9" style="12"/>
    <col min="1024" max="1024" width="3.88671875" style="12" customWidth="1"/>
    <col min="1025" max="1279" width="9" style="12"/>
    <col min="1280" max="1280" width="3.88671875" style="12" customWidth="1"/>
    <col min="1281" max="1535" width="9" style="12"/>
    <col min="1536" max="1536" width="3.88671875" style="12" customWidth="1"/>
    <col min="1537" max="1791" width="9" style="12"/>
    <col min="1792" max="1792" width="3.88671875" style="12" customWidth="1"/>
    <col min="1793" max="2047" width="9" style="12"/>
    <col min="2048" max="2048" width="3.88671875" style="12" customWidth="1"/>
    <col min="2049" max="2303" width="9" style="12"/>
    <col min="2304" max="2304" width="3.88671875" style="12" customWidth="1"/>
    <col min="2305" max="2559" width="9" style="12"/>
    <col min="2560" max="2560" width="3.88671875" style="12" customWidth="1"/>
    <col min="2561" max="2815" width="9" style="12"/>
    <col min="2816" max="2816" width="3.88671875" style="12" customWidth="1"/>
    <col min="2817" max="3071" width="9" style="12"/>
    <col min="3072" max="3072" width="3.88671875" style="12" customWidth="1"/>
    <col min="3073" max="3327" width="9" style="12"/>
    <col min="3328" max="3328" width="3.88671875" style="12" customWidth="1"/>
    <col min="3329" max="3583" width="9" style="12"/>
    <col min="3584" max="3584" width="3.88671875" style="12" customWidth="1"/>
    <col min="3585" max="3839" width="9" style="12"/>
    <col min="3840" max="3840" width="3.88671875" style="12" customWidth="1"/>
    <col min="3841" max="4095" width="9" style="12"/>
    <col min="4096" max="4096" width="3.88671875" style="12" customWidth="1"/>
    <col min="4097" max="4351" width="9" style="12"/>
    <col min="4352" max="4352" width="3.88671875" style="12" customWidth="1"/>
    <col min="4353" max="4607" width="9" style="12"/>
    <col min="4608" max="4608" width="3.88671875" style="12" customWidth="1"/>
    <col min="4609" max="4863" width="9" style="12"/>
    <col min="4864" max="4864" width="3.88671875" style="12" customWidth="1"/>
    <col min="4865" max="5119" width="9" style="12"/>
    <col min="5120" max="5120" width="3.88671875" style="12" customWidth="1"/>
    <col min="5121" max="5375" width="9" style="12"/>
    <col min="5376" max="5376" width="3.88671875" style="12" customWidth="1"/>
    <col min="5377" max="5631" width="9" style="12"/>
    <col min="5632" max="5632" width="3.88671875" style="12" customWidth="1"/>
    <col min="5633" max="5887" width="9" style="12"/>
    <col min="5888" max="5888" width="3.88671875" style="12" customWidth="1"/>
    <col min="5889" max="6143" width="9" style="12"/>
    <col min="6144" max="6144" width="3.88671875" style="12" customWidth="1"/>
    <col min="6145" max="6399" width="9" style="12"/>
    <col min="6400" max="6400" width="3.88671875" style="12" customWidth="1"/>
    <col min="6401" max="6655" width="9" style="12"/>
    <col min="6656" max="6656" width="3.88671875" style="12" customWidth="1"/>
    <col min="6657" max="6911" width="9" style="12"/>
    <col min="6912" max="6912" width="3.88671875" style="12" customWidth="1"/>
    <col min="6913" max="7167" width="9" style="12"/>
    <col min="7168" max="7168" width="3.88671875" style="12" customWidth="1"/>
    <col min="7169" max="7423" width="9" style="12"/>
    <col min="7424" max="7424" width="3.88671875" style="12" customWidth="1"/>
    <col min="7425" max="7679" width="9" style="12"/>
    <col min="7680" max="7680" width="3.88671875" style="12" customWidth="1"/>
    <col min="7681" max="7935" width="9" style="12"/>
    <col min="7936" max="7936" width="3.88671875" style="12" customWidth="1"/>
    <col min="7937" max="8191" width="9" style="12"/>
    <col min="8192" max="8192" width="3.88671875" style="12" customWidth="1"/>
    <col min="8193" max="8447" width="9" style="12"/>
    <col min="8448" max="8448" width="3.88671875" style="12" customWidth="1"/>
    <col min="8449" max="8703" width="9" style="12"/>
    <col min="8704" max="8704" width="3.88671875" style="12" customWidth="1"/>
    <col min="8705" max="8959" width="9" style="12"/>
    <col min="8960" max="8960" width="3.88671875" style="12" customWidth="1"/>
    <col min="8961" max="9215" width="9" style="12"/>
    <col min="9216" max="9216" width="3.88671875" style="12" customWidth="1"/>
    <col min="9217" max="9471" width="9" style="12"/>
    <col min="9472" max="9472" width="3.88671875" style="12" customWidth="1"/>
    <col min="9473" max="9727" width="9" style="12"/>
    <col min="9728" max="9728" width="3.88671875" style="12" customWidth="1"/>
    <col min="9729" max="9983" width="9" style="12"/>
    <col min="9984" max="9984" width="3.88671875" style="12" customWidth="1"/>
    <col min="9985" max="10239" width="9" style="12"/>
    <col min="10240" max="10240" width="3.88671875" style="12" customWidth="1"/>
    <col min="10241" max="10495" width="9" style="12"/>
    <col min="10496" max="10496" width="3.88671875" style="12" customWidth="1"/>
    <col min="10497" max="10751" width="9" style="12"/>
    <col min="10752" max="10752" width="3.88671875" style="12" customWidth="1"/>
    <col min="10753" max="11007" width="9" style="12"/>
    <col min="11008" max="11008" width="3.88671875" style="12" customWidth="1"/>
    <col min="11009" max="11263" width="9" style="12"/>
    <col min="11264" max="11264" width="3.88671875" style="12" customWidth="1"/>
    <col min="11265" max="11519" width="9" style="12"/>
    <col min="11520" max="11520" width="3.88671875" style="12" customWidth="1"/>
    <col min="11521" max="11775" width="9" style="12"/>
    <col min="11776" max="11776" width="3.88671875" style="12" customWidth="1"/>
    <col min="11777" max="12031" width="9" style="12"/>
    <col min="12032" max="12032" width="3.88671875" style="12" customWidth="1"/>
    <col min="12033" max="12287" width="9" style="12"/>
    <col min="12288" max="12288" width="3.88671875" style="12" customWidth="1"/>
    <col min="12289" max="12543" width="9" style="12"/>
    <col min="12544" max="12544" width="3.88671875" style="12" customWidth="1"/>
    <col min="12545" max="12799" width="9" style="12"/>
    <col min="12800" max="12800" width="3.88671875" style="12" customWidth="1"/>
    <col min="12801" max="13055" width="9" style="12"/>
    <col min="13056" max="13056" width="3.88671875" style="12" customWidth="1"/>
    <col min="13057" max="13311" width="9" style="12"/>
    <col min="13312" max="13312" width="3.88671875" style="12" customWidth="1"/>
    <col min="13313" max="13567" width="9" style="12"/>
    <col min="13568" max="13568" width="3.88671875" style="12" customWidth="1"/>
    <col min="13569" max="13823" width="9" style="12"/>
    <col min="13824" max="13824" width="3.88671875" style="12" customWidth="1"/>
    <col min="13825" max="14079" width="9" style="12"/>
    <col min="14080" max="14080" width="3.88671875" style="12" customWidth="1"/>
    <col min="14081" max="14335" width="9" style="12"/>
    <col min="14336" max="14336" width="3.88671875" style="12" customWidth="1"/>
    <col min="14337" max="14591" width="9" style="12"/>
    <col min="14592" max="14592" width="3.88671875" style="12" customWidth="1"/>
    <col min="14593" max="14847" width="9" style="12"/>
    <col min="14848" max="14848" width="3.88671875" style="12" customWidth="1"/>
    <col min="14849" max="15103" width="9" style="12"/>
    <col min="15104" max="15104" width="3.88671875" style="12" customWidth="1"/>
    <col min="15105" max="15359" width="9" style="12"/>
    <col min="15360" max="15360" width="3.88671875" style="12" customWidth="1"/>
    <col min="15361" max="15615" width="9" style="12"/>
    <col min="15616" max="15616" width="3.88671875" style="12" customWidth="1"/>
    <col min="15617" max="15871" width="9" style="12"/>
    <col min="15872" max="15872" width="3.88671875" style="12" customWidth="1"/>
    <col min="15873" max="16127" width="9" style="12"/>
    <col min="16128" max="16128" width="3.88671875" style="12" customWidth="1"/>
    <col min="16129" max="16384" width="9" style="12"/>
  </cols>
  <sheetData>
    <row r="1" spans="1:2" x14ac:dyDescent="0.2">
      <c r="A1" s="16" t="s">
        <v>33</v>
      </c>
      <c r="B1" s="16" t="s">
        <v>34</v>
      </c>
    </row>
    <row r="2" spans="1:2" x14ac:dyDescent="0.2">
      <c r="A2" s="17" t="s">
        <v>35</v>
      </c>
      <c r="B2" s="17">
        <v>165</v>
      </c>
    </row>
    <row r="3" spans="1:2" x14ac:dyDescent="0.2">
      <c r="A3" s="17" t="s">
        <v>36</v>
      </c>
      <c r="B3" s="17">
        <v>121</v>
      </c>
    </row>
    <row r="4" spans="1:2" x14ac:dyDescent="0.2">
      <c r="A4" s="17" t="s">
        <v>37</v>
      </c>
      <c r="B4" s="17">
        <v>110</v>
      </c>
    </row>
    <row r="5" spans="1:2" x14ac:dyDescent="0.2">
      <c r="A5" s="17" t="s">
        <v>38</v>
      </c>
      <c r="B5" s="17">
        <v>98</v>
      </c>
    </row>
    <row r="6" spans="1:2" x14ac:dyDescent="0.2">
      <c r="A6" s="17" t="s">
        <v>39</v>
      </c>
      <c r="B6" s="17">
        <v>82</v>
      </c>
    </row>
    <row r="7" spans="1:2" x14ac:dyDescent="0.2">
      <c r="A7" s="17" t="s">
        <v>40</v>
      </c>
      <c r="B7" s="17">
        <v>65</v>
      </c>
    </row>
    <row r="8" spans="1:2" x14ac:dyDescent="0.2">
      <c r="A8" s="17" t="s">
        <v>41</v>
      </c>
      <c r="B8" s="17">
        <v>52</v>
      </c>
    </row>
    <row r="9" spans="1:2" x14ac:dyDescent="0.2">
      <c r="A9" s="17" t="s">
        <v>42</v>
      </c>
      <c r="B9" s="17">
        <v>48</v>
      </c>
    </row>
    <row r="10" spans="1:2" x14ac:dyDescent="0.2">
      <c r="A10" s="18" t="s">
        <v>43</v>
      </c>
      <c r="B10" s="18">
        <v>121</v>
      </c>
    </row>
    <row r="12" spans="1:2" x14ac:dyDescent="0.2">
      <c r="A12" s="12" t="s">
        <v>44</v>
      </c>
      <c r="B12" s="12">
        <f>SUM(B2:B10)</f>
        <v>862</v>
      </c>
    </row>
    <row r="13" spans="1:2" x14ac:dyDescent="0.2">
      <c r="B13" s="12" t="s">
        <v>90</v>
      </c>
    </row>
  </sheetData>
  <phoneticPr fontId="1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0"/>
  <dimension ref="A1:C5"/>
  <sheetViews>
    <sheetView workbookViewId="0"/>
  </sheetViews>
  <sheetFormatPr defaultRowHeight="13.2" x14ac:dyDescent="0.2"/>
  <cols>
    <col min="1" max="1" width="17.6640625" bestFit="1" customWidth="1"/>
    <col min="4" max="4" width="3.21875" customWidth="1"/>
  </cols>
  <sheetData>
    <row r="1" spans="1:3" x14ac:dyDescent="0.2">
      <c r="A1" s="5"/>
      <c r="B1" s="5" t="s">
        <v>91</v>
      </c>
      <c r="C1" s="5" t="s">
        <v>92</v>
      </c>
    </row>
    <row r="2" spans="1:3" x14ac:dyDescent="0.2">
      <c r="A2" t="s">
        <v>93</v>
      </c>
      <c r="B2" s="37">
        <v>30.5</v>
      </c>
      <c r="C2" s="37">
        <v>34.299999999999997</v>
      </c>
    </row>
    <row r="3" spans="1:3" x14ac:dyDescent="0.2">
      <c r="A3" t="s">
        <v>94</v>
      </c>
      <c r="B3" s="38">
        <v>39.4</v>
      </c>
      <c r="C3" s="38">
        <v>41.5</v>
      </c>
    </row>
    <row r="4" spans="1:3" x14ac:dyDescent="0.2">
      <c r="A4" t="s">
        <v>95</v>
      </c>
      <c r="B4" s="38">
        <v>15.5</v>
      </c>
      <c r="C4" s="38">
        <v>10</v>
      </c>
    </row>
    <row r="5" spans="1:3" x14ac:dyDescent="0.2">
      <c r="A5" t="s">
        <v>96</v>
      </c>
      <c r="B5" s="38">
        <v>5.4</v>
      </c>
      <c r="C5" s="38">
        <v>3</v>
      </c>
    </row>
  </sheetData>
  <phoneticPr fontId="1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/>
  <dimension ref="A1:B23"/>
  <sheetViews>
    <sheetView zoomScaleNormal="100" workbookViewId="0"/>
  </sheetViews>
  <sheetFormatPr defaultRowHeight="13.2" x14ac:dyDescent="0.2"/>
  <cols>
    <col min="1" max="1" width="11.33203125" bestFit="1" customWidth="1"/>
  </cols>
  <sheetData>
    <row r="1" spans="1:2" x14ac:dyDescent="0.2">
      <c r="A1" s="8" t="s">
        <v>57</v>
      </c>
      <c r="B1" s="8" t="s">
        <v>56</v>
      </c>
    </row>
    <row r="2" spans="1:2" x14ac:dyDescent="0.2">
      <c r="A2" s="5" t="s">
        <v>191</v>
      </c>
      <c r="B2" s="5">
        <v>380</v>
      </c>
    </row>
    <row r="3" spans="1:2" x14ac:dyDescent="0.2">
      <c r="A3" s="5" t="s">
        <v>192</v>
      </c>
      <c r="B3" s="5">
        <v>600</v>
      </c>
    </row>
    <row r="4" spans="1:2" x14ac:dyDescent="0.2">
      <c r="A4" s="5" t="s">
        <v>193</v>
      </c>
      <c r="B4" s="5">
        <v>1520</v>
      </c>
    </row>
    <row r="5" spans="1:2" x14ac:dyDescent="0.2">
      <c r="A5" s="5" t="s">
        <v>194</v>
      </c>
      <c r="B5" s="5">
        <v>1240</v>
      </c>
    </row>
    <row r="6" spans="1:2" x14ac:dyDescent="0.2">
      <c r="A6" s="5" t="s">
        <v>236</v>
      </c>
      <c r="B6" s="5">
        <v>1180</v>
      </c>
    </row>
    <row r="7" spans="1:2" x14ac:dyDescent="0.2">
      <c r="A7" s="5" t="s">
        <v>237</v>
      </c>
      <c r="B7" s="5">
        <v>1590</v>
      </c>
    </row>
    <row r="8" spans="1:2" x14ac:dyDescent="0.2">
      <c r="A8" s="5" t="s">
        <v>238</v>
      </c>
      <c r="B8" s="5">
        <v>1890</v>
      </c>
    </row>
    <row r="21" spans="1:2" x14ac:dyDescent="0.2">
      <c r="A21" s="8" t="s">
        <v>57</v>
      </c>
      <c r="B21" s="8" t="s">
        <v>56</v>
      </c>
    </row>
    <row r="22" spans="1:2" x14ac:dyDescent="0.2">
      <c r="A22" s="5" t="s">
        <v>191</v>
      </c>
      <c r="B22" s="5">
        <v>380</v>
      </c>
    </row>
    <row r="23" spans="1:2" x14ac:dyDescent="0.2">
      <c r="A23" s="5" t="s">
        <v>238</v>
      </c>
      <c r="B23" s="5">
        <v>1890</v>
      </c>
    </row>
  </sheetData>
  <phoneticPr fontId="5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2"/>
  <dimension ref="A2:F102"/>
  <sheetViews>
    <sheetView showGridLines="0" workbookViewId="0"/>
  </sheetViews>
  <sheetFormatPr defaultRowHeight="13.2" x14ac:dyDescent="0.2"/>
  <cols>
    <col min="2" max="2" width="12.77734375" bestFit="1" customWidth="1"/>
    <col min="3" max="3" width="9" customWidth="1"/>
  </cols>
  <sheetData>
    <row r="2" spans="1:4" x14ac:dyDescent="0.2">
      <c r="A2">
        <v>-5</v>
      </c>
      <c r="B2">
        <f>_xlfn.NORM.S.DIST(A2,)</f>
        <v>1.4867195147342977E-6</v>
      </c>
      <c r="C2">
        <f t="shared" ref="C2:C66" si="0">_xlfn.NORM.DIST(A2,0,1,TRUE)</f>
        <v>2.8665157187919333E-7</v>
      </c>
      <c r="D2" s="54" t="s">
        <v>242</v>
      </c>
    </row>
    <row r="3" spans="1:4" x14ac:dyDescent="0.2">
      <c r="A3">
        <v>-4.9000000000000004</v>
      </c>
      <c r="B3">
        <f t="shared" ref="B3:B66" si="1">_xlfn.NORM.S.DIST(A3,)</f>
        <v>2.4389607458933522E-6</v>
      </c>
      <c r="C3">
        <f t="shared" si="0"/>
        <v>4.7918327659031834E-7</v>
      </c>
      <c r="D3" s="54" t="s">
        <v>243</v>
      </c>
    </row>
    <row r="4" spans="1:4" x14ac:dyDescent="0.2">
      <c r="A4">
        <v>-4.8</v>
      </c>
      <c r="B4">
        <f t="shared" si="1"/>
        <v>3.9612990910320753E-6</v>
      </c>
      <c r="C4">
        <f t="shared" si="0"/>
        <v>7.933281519755948E-7</v>
      </c>
      <c r="D4" s="54" t="s">
        <v>244</v>
      </c>
    </row>
    <row r="5" spans="1:4" x14ac:dyDescent="0.2">
      <c r="A5">
        <v>-4.7</v>
      </c>
      <c r="B5">
        <f t="shared" si="1"/>
        <v>6.3698251788670899E-6</v>
      </c>
      <c r="C5">
        <f t="shared" si="0"/>
        <v>1.3008074539172773E-6</v>
      </c>
    </row>
    <row r="6" spans="1:4" x14ac:dyDescent="0.2">
      <c r="A6">
        <v>-4.5999999999999996</v>
      </c>
      <c r="B6">
        <f t="shared" si="1"/>
        <v>1.0140852065486758E-5</v>
      </c>
      <c r="C6">
        <f t="shared" si="0"/>
        <v>2.1124547025028533E-6</v>
      </c>
    </row>
    <row r="7" spans="1:4" x14ac:dyDescent="0.2">
      <c r="A7">
        <v>-4.5</v>
      </c>
      <c r="B7">
        <f t="shared" si="1"/>
        <v>1.5983741106905475E-5</v>
      </c>
      <c r="C7">
        <f t="shared" si="0"/>
        <v>3.3976731247300535E-6</v>
      </c>
    </row>
    <row r="8" spans="1:4" x14ac:dyDescent="0.2">
      <c r="A8">
        <v>-4.4000000000000004</v>
      </c>
      <c r="B8">
        <f t="shared" si="1"/>
        <v>2.4942471290053535E-5</v>
      </c>
      <c r="C8">
        <f t="shared" si="0"/>
        <v>5.4125439077038416E-6</v>
      </c>
    </row>
    <row r="9" spans="1:4" x14ac:dyDescent="0.2">
      <c r="A9">
        <v>-4.3</v>
      </c>
      <c r="B9">
        <f t="shared" si="1"/>
        <v>3.8535196742087129E-5</v>
      </c>
      <c r="C9">
        <f t="shared" si="0"/>
        <v>8.5399054709917942E-6</v>
      </c>
    </row>
    <row r="10" spans="1:4" x14ac:dyDescent="0.2">
      <c r="A10">
        <v>-4.2</v>
      </c>
      <c r="B10">
        <f t="shared" si="1"/>
        <v>5.8943067756539855E-5</v>
      </c>
      <c r="C10">
        <f t="shared" si="0"/>
        <v>1.3345749015906309E-5</v>
      </c>
    </row>
    <row r="11" spans="1:4" x14ac:dyDescent="0.2">
      <c r="A11">
        <v>-4.0999999999999996</v>
      </c>
      <c r="B11">
        <f t="shared" si="1"/>
        <v>8.9261657177132928E-5</v>
      </c>
      <c r="C11">
        <f t="shared" si="0"/>
        <v>2.0657506912546714E-5</v>
      </c>
    </row>
    <row r="12" spans="1:4" x14ac:dyDescent="0.2">
      <c r="A12">
        <v>-4</v>
      </c>
      <c r="B12">
        <f t="shared" si="1"/>
        <v>1.3383022576488537E-4</v>
      </c>
      <c r="C12">
        <f t="shared" si="0"/>
        <v>3.1671241833119857E-5</v>
      </c>
    </row>
    <row r="13" spans="1:4" x14ac:dyDescent="0.2">
      <c r="A13">
        <v>-3.9</v>
      </c>
      <c r="B13">
        <f t="shared" si="1"/>
        <v>1.9865547139277272E-4</v>
      </c>
      <c r="C13">
        <f t="shared" si="0"/>
        <v>4.8096344017602614E-5</v>
      </c>
    </row>
    <row r="14" spans="1:4" x14ac:dyDescent="0.2">
      <c r="A14">
        <v>-3.8</v>
      </c>
      <c r="B14">
        <f t="shared" si="1"/>
        <v>2.9194692579146027E-4</v>
      </c>
      <c r="C14">
        <f t="shared" si="0"/>
        <v>7.234804392511999E-5</v>
      </c>
    </row>
    <row r="15" spans="1:4" x14ac:dyDescent="0.2">
      <c r="A15">
        <v>-3.7</v>
      </c>
      <c r="B15">
        <f t="shared" si="1"/>
        <v>4.2478027055075143E-4</v>
      </c>
      <c r="C15">
        <f t="shared" si="0"/>
        <v>1.0779973347738824E-4</v>
      </c>
    </row>
    <row r="16" spans="1:4" x14ac:dyDescent="0.2">
      <c r="A16">
        <v>-3.6</v>
      </c>
      <c r="B16">
        <f t="shared" si="1"/>
        <v>6.119019301137719E-4</v>
      </c>
      <c r="C16">
        <f t="shared" si="0"/>
        <v>1.5910859015753364E-4</v>
      </c>
    </row>
    <row r="17" spans="1:3" x14ac:dyDescent="0.2">
      <c r="A17">
        <v>-3.5000000000000102</v>
      </c>
      <c r="B17">
        <f t="shared" si="1"/>
        <v>8.7268269504572915E-4</v>
      </c>
      <c r="C17">
        <f t="shared" si="0"/>
        <v>2.3262907903551577E-4</v>
      </c>
    </row>
    <row r="18" spans="1:3" x14ac:dyDescent="0.2">
      <c r="A18">
        <v>-3.4000000000000101</v>
      </c>
      <c r="B18">
        <f t="shared" si="1"/>
        <v>1.2322191684729772E-3</v>
      </c>
      <c r="C18">
        <f t="shared" si="0"/>
        <v>3.3692926567686834E-4</v>
      </c>
    </row>
    <row r="19" spans="1:3" x14ac:dyDescent="0.2">
      <c r="A19">
        <v>-3.3</v>
      </c>
      <c r="B19">
        <f t="shared" si="1"/>
        <v>1.7225689390536812E-3</v>
      </c>
      <c r="C19">
        <f t="shared" si="0"/>
        <v>4.8342414238377744E-4</v>
      </c>
    </row>
    <row r="20" spans="1:3" x14ac:dyDescent="0.2">
      <c r="A20">
        <v>-3.2</v>
      </c>
      <c r="B20">
        <f t="shared" si="1"/>
        <v>2.3840882014648404E-3</v>
      </c>
      <c r="C20">
        <f t="shared" si="0"/>
        <v>6.8713793791584719E-4</v>
      </c>
    </row>
    <row r="21" spans="1:3" x14ac:dyDescent="0.2">
      <c r="A21">
        <v>-3.1</v>
      </c>
      <c r="B21">
        <f t="shared" si="1"/>
        <v>3.2668190561999182E-3</v>
      </c>
      <c r="C21">
        <f t="shared" si="0"/>
        <v>9.676032132183561E-4</v>
      </c>
    </row>
    <row r="22" spans="1:3" x14ac:dyDescent="0.2">
      <c r="A22">
        <v>-3</v>
      </c>
      <c r="B22">
        <f t="shared" si="1"/>
        <v>4.4318484119380075E-3</v>
      </c>
      <c r="C22" s="68">
        <f t="shared" si="0"/>
        <v>1.3498980316300933E-3</v>
      </c>
    </row>
    <row r="23" spans="1:3" x14ac:dyDescent="0.2">
      <c r="A23">
        <v>-2.9</v>
      </c>
      <c r="B23">
        <f t="shared" si="1"/>
        <v>5.9525324197758538E-3</v>
      </c>
      <c r="C23">
        <f t="shared" si="0"/>
        <v>1.8658133003840378E-3</v>
      </c>
    </row>
    <row r="24" spans="1:3" x14ac:dyDescent="0.2">
      <c r="A24">
        <v>-2.8</v>
      </c>
      <c r="B24">
        <f t="shared" si="1"/>
        <v>7.9154515829799686E-3</v>
      </c>
      <c r="C24">
        <f t="shared" si="0"/>
        <v>2.5551303304279312E-3</v>
      </c>
    </row>
    <row r="25" spans="1:3" x14ac:dyDescent="0.2">
      <c r="A25">
        <v>-2.7</v>
      </c>
      <c r="B25">
        <f t="shared" si="1"/>
        <v>1.0420934814422592E-2</v>
      </c>
      <c r="C25">
        <f t="shared" si="0"/>
        <v>3.4669738030406643E-3</v>
      </c>
    </row>
    <row r="26" spans="1:3" x14ac:dyDescent="0.2">
      <c r="A26">
        <v>-2.6</v>
      </c>
      <c r="B26">
        <f t="shared" si="1"/>
        <v>1.3582969233685613E-2</v>
      </c>
      <c r="C26">
        <f t="shared" si="0"/>
        <v>4.6611880237187476E-3</v>
      </c>
    </row>
    <row r="27" spans="1:3" x14ac:dyDescent="0.2">
      <c r="A27">
        <v>-2.5</v>
      </c>
      <c r="B27">
        <f t="shared" si="1"/>
        <v>1.752830049356854E-2</v>
      </c>
      <c r="C27">
        <f t="shared" si="0"/>
        <v>6.2096653257761331E-3</v>
      </c>
    </row>
    <row r="28" spans="1:3" x14ac:dyDescent="0.2">
      <c r="A28">
        <v>-2.4</v>
      </c>
      <c r="B28">
        <f t="shared" si="1"/>
        <v>2.2394530294842899E-2</v>
      </c>
      <c r="C28">
        <f t="shared" si="0"/>
        <v>8.1975359245961311E-3</v>
      </c>
    </row>
    <row r="29" spans="1:3" x14ac:dyDescent="0.2">
      <c r="A29">
        <v>-2.2999999999999998</v>
      </c>
      <c r="B29">
        <f t="shared" si="1"/>
        <v>2.8327037741601186E-2</v>
      </c>
      <c r="C29">
        <f t="shared" si="0"/>
        <v>1.0724110021675811E-2</v>
      </c>
    </row>
    <row r="30" spans="1:3" x14ac:dyDescent="0.2">
      <c r="A30">
        <v>-2.2000000000000002</v>
      </c>
      <c r="B30">
        <f t="shared" si="1"/>
        <v>3.5474592846231424E-2</v>
      </c>
      <c r="C30">
        <f t="shared" si="0"/>
        <v>1.3903447513498597E-2</v>
      </c>
    </row>
    <row r="31" spans="1:3" x14ac:dyDescent="0.2">
      <c r="A31">
        <v>-2.1</v>
      </c>
      <c r="B31">
        <f t="shared" si="1"/>
        <v>4.3983595980427191E-2</v>
      </c>
      <c r="C31">
        <f t="shared" si="0"/>
        <v>1.7864420562816546E-2</v>
      </c>
    </row>
    <row r="32" spans="1:3" x14ac:dyDescent="0.2">
      <c r="A32">
        <v>-2</v>
      </c>
      <c r="B32">
        <f t="shared" si="1"/>
        <v>5.3990966513188063E-2</v>
      </c>
      <c r="C32" s="66">
        <f t="shared" si="0"/>
        <v>2.2750131948179191E-2</v>
      </c>
    </row>
    <row r="33" spans="1:3" x14ac:dyDescent="0.2">
      <c r="A33">
        <v>-1.9</v>
      </c>
      <c r="B33">
        <f t="shared" si="1"/>
        <v>6.5615814774676595E-2</v>
      </c>
      <c r="C33">
        <f t="shared" si="0"/>
        <v>2.87165598160018E-2</v>
      </c>
    </row>
    <row r="34" spans="1:3" x14ac:dyDescent="0.2">
      <c r="A34">
        <v>-1.8</v>
      </c>
      <c r="B34">
        <f t="shared" si="1"/>
        <v>7.8950158300894149E-2</v>
      </c>
      <c r="C34">
        <f t="shared" si="0"/>
        <v>3.5930319112925789E-2</v>
      </c>
    </row>
    <row r="35" spans="1:3" x14ac:dyDescent="0.2">
      <c r="A35">
        <v>-1.7</v>
      </c>
      <c r="B35">
        <f t="shared" si="1"/>
        <v>9.4049077376886947E-2</v>
      </c>
      <c r="C35">
        <f t="shared" si="0"/>
        <v>4.4565462758543041E-2</v>
      </c>
    </row>
    <row r="36" spans="1:3" x14ac:dyDescent="0.2">
      <c r="A36">
        <v>-1.6</v>
      </c>
      <c r="B36">
        <f t="shared" si="1"/>
        <v>0.11092083467945554</v>
      </c>
      <c r="C36">
        <f t="shared" si="0"/>
        <v>5.4799291699557967E-2</v>
      </c>
    </row>
    <row r="37" spans="1:3" x14ac:dyDescent="0.2">
      <c r="A37">
        <v>-1.5</v>
      </c>
      <c r="B37">
        <f t="shared" si="1"/>
        <v>0.12951759566589174</v>
      </c>
      <c r="C37">
        <f t="shared" si="0"/>
        <v>6.6807201268858057E-2</v>
      </c>
    </row>
    <row r="38" spans="1:3" x14ac:dyDescent="0.2">
      <c r="A38">
        <v>-1.4</v>
      </c>
      <c r="B38">
        <f t="shared" si="1"/>
        <v>0.14972746563574488</v>
      </c>
      <c r="C38">
        <f t="shared" si="0"/>
        <v>8.0756659233771053E-2</v>
      </c>
    </row>
    <row r="39" spans="1:3" x14ac:dyDescent="0.2">
      <c r="A39">
        <v>-1.3</v>
      </c>
      <c r="B39">
        <f t="shared" si="1"/>
        <v>0.17136859204780736</v>
      </c>
      <c r="C39">
        <f t="shared" si="0"/>
        <v>9.6800484585610316E-2</v>
      </c>
    </row>
    <row r="40" spans="1:3" x14ac:dyDescent="0.2">
      <c r="A40">
        <v>-1.2</v>
      </c>
      <c r="B40">
        <f t="shared" si="1"/>
        <v>0.19418605498321295</v>
      </c>
      <c r="C40">
        <f t="shared" si="0"/>
        <v>0.11506967022170828</v>
      </c>
    </row>
    <row r="41" spans="1:3" x14ac:dyDescent="0.2">
      <c r="A41">
        <v>-1.1000000000000001</v>
      </c>
      <c r="B41">
        <f t="shared" si="1"/>
        <v>0.21785217703255053</v>
      </c>
      <c r="C41">
        <f t="shared" si="0"/>
        <v>0.13566606094638264</v>
      </c>
    </row>
    <row r="42" spans="1:3" x14ac:dyDescent="0.2">
      <c r="A42">
        <v>-1</v>
      </c>
      <c r="B42">
        <f t="shared" si="1"/>
        <v>0.24197072451914337</v>
      </c>
      <c r="C42" s="67">
        <f t="shared" si="0"/>
        <v>0.15865525393145699</v>
      </c>
    </row>
    <row r="43" spans="1:3" x14ac:dyDescent="0.2">
      <c r="A43">
        <v>-0.9</v>
      </c>
      <c r="B43">
        <f t="shared" si="1"/>
        <v>0.26608524989875482</v>
      </c>
      <c r="C43">
        <f t="shared" si="0"/>
        <v>0.1840601253467595</v>
      </c>
    </row>
    <row r="44" spans="1:3" x14ac:dyDescent="0.2">
      <c r="A44">
        <v>-0.8</v>
      </c>
      <c r="B44">
        <f t="shared" si="1"/>
        <v>0.28969155276148273</v>
      </c>
      <c r="C44">
        <f t="shared" si="0"/>
        <v>0.21185539858339661</v>
      </c>
    </row>
    <row r="45" spans="1:3" x14ac:dyDescent="0.2">
      <c r="A45">
        <v>-0.7</v>
      </c>
      <c r="B45">
        <f t="shared" si="1"/>
        <v>0.31225393336676127</v>
      </c>
      <c r="C45">
        <f t="shared" si="0"/>
        <v>0.24196365222307298</v>
      </c>
    </row>
    <row r="46" spans="1:3" x14ac:dyDescent="0.2">
      <c r="A46">
        <v>-0.6</v>
      </c>
      <c r="B46">
        <f t="shared" si="1"/>
        <v>0.33322460289179967</v>
      </c>
      <c r="C46">
        <f t="shared" si="0"/>
        <v>0.27425311775007355</v>
      </c>
    </row>
    <row r="47" spans="1:3" x14ac:dyDescent="0.2">
      <c r="A47">
        <v>-0.5</v>
      </c>
      <c r="B47">
        <f t="shared" si="1"/>
        <v>0.35206532676429952</v>
      </c>
      <c r="C47">
        <f t="shared" si="0"/>
        <v>0.30853753872598688</v>
      </c>
    </row>
    <row r="48" spans="1:3" x14ac:dyDescent="0.2">
      <c r="A48">
        <v>-0.4</v>
      </c>
      <c r="B48">
        <f t="shared" si="1"/>
        <v>0.36827014030332333</v>
      </c>
      <c r="C48">
        <f t="shared" si="0"/>
        <v>0.34457825838967576</v>
      </c>
    </row>
    <row r="49" spans="1:6" x14ac:dyDescent="0.2">
      <c r="A49">
        <v>-0.3</v>
      </c>
      <c r="B49">
        <f t="shared" si="1"/>
        <v>0.38138781546052414</v>
      </c>
      <c r="C49">
        <f t="shared" si="0"/>
        <v>0.38208857781104733</v>
      </c>
    </row>
    <row r="50" spans="1:6" x14ac:dyDescent="0.2">
      <c r="A50">
        <v>-0.2</v>
      </c>
      <c r="B50">
        <f t="shared" si="1"/>
        <v>0.39104269397545588</v>
      </c>
      <c r="C50">
        <f t="shared" si="0"/>
        <v>0.42074029056089696</v>
      </c>
    </row>
    <row r="51" spans="1:6" x14ac:dyDescent="0.2">
      <c r="A51">
        <v>-0.1</v>
      </c>
      <c r="B51">
        <f t="shared" si="1"/>
        <v>0.39695254747701181</v>
      </c>
      <c r="C51">
        <f t="shared" si="0"/>
        <v>0.46017216272297101</v>
      </c>
      <c r="D51" s="69" t="s">
        <v>239</v>
      </c>
      <c r="E51" s="69" t="s">
        <v>240</v>
      </c>
      <c r="F51" s="69" t="s">
        <v>241</v>
      </c>
    </row>
    <row r="52" spans="1:6" x14ac:dyDescent="0.2">
      <c r="A52">
        <v>0</v>
      </c>
      <c r="B52">
        <f t="shared" si="1"/>
        <v>0.3989422804014327</v>
      </c>
      <c r="C52">
        <f t="shared" si="0"/>
        <v>0.5</v>
      </c>
      <c r="D52" s="67">
        <f>C62-C42</f>
        <v>0.68268949213708607</v>
      </c>
      <c r="E52" s="66">
        <f>C72-C32</f>
        <v>0.95449973610364158</v>
      </c>
      <c r="F52" s="68">
        <f>C82-C22</f>
        <v>0.99730020393673979</v>
      </c>
    </row>
    <row r="53" spans="1:6" x14ac:dyDescent="0.2">
      <c r="A53">
        <v>0.1</v>
      </c>
      <c r="B53">
        <f t="shared" si="1"/>
        <v>0.39695254747701181</v>
      </c>
      <c r="C53">
        <f t="shared" si="0"/>
        <v>0.53982783727702899</v>
      </c>
      <c r="D53" s="54" t="s">
        <v>245</v>
      </c>
    </row>
    <row r="54" spans="1:6" x14ac:dyDescent="0.2">
      <c r="A54">
        <v>0.2</v>
      </c>
      <c r="B54">
        <f t="shared" si="1"/>
        <v>0.39104269397545588</v>
      </c>
      <c r="C54">
        <f t="shared" si="0"/>
        <v>0.57925970943910299</v>
      </c>
    </row>
    <row r="55" spans="1:6" x14ac:dyDescent="0.2">
      <c r="A55">
        <v>0.3</v>
      </c>
      <c r="B55">
        <f t="shared" si="1"/>
        <v>0.38138781546052414</v>
      </c>
      <c r="C55">
        <f t="shared" si="0"/>
        <v>0.61791142218895267</v>
      </c>
    </row>
    <row r="56" spans="1:6" x14ac:dyDescent="0.2">
      <c r="A56">
        <v>0.4</v>
      </c>
      <c r="B56">
        <f t="shared" si="1"/>
        <v>0.36827014030332333</v>
      </c>
      <c r="C56">
        <f t="shared" si="0"/>
        <v>0.65542174161032429</v>
      </c>
    </row>
    <row r="57" spans="1:6" x14ac:dyDescent="0.2">
      <c r="A57">
        <v>0.5</v>
      </c>
      <c r="B57">
        <f t="shared" si="1"/>
        <v>0.35206532676429952</v>
      </c>
      <c r="C57">
        <f t="shared" si="0"/>
        <v>0.69146246127401312</v>
      </c>
    </row>
    <row r="58" spans="1:6" x14ac:dyDescent="0.2">
      <c r="A58">
        <v>0.6</v>
      </c>
      <c r="B58">
        <f t="shared" si="1"/>
        <v>0.33322460289179967</v>
      </c>
      <c r="C58">
        <f t="shared" si="0"/>
        <v>0.72574688224992645</v>
      </c>
    </row>
    <row r="59" spans="1:6" x14ac:dyDescent="0.2">
      <c r="A59">
        <v>0.7</v>
      </c>
      <c r="B59">
        <f t="shared" si="1"/>
        <v>0.31225393336676127</v>
      </c>
      <c r="C59">
        <f t="shared" si="0"/>
        <v>0.75803634777692697</v>
      </c>
    </row>
    <row r="60" spans="1:6" x14ac:dyDescent="0.2">
      <c r="A60">
        <v>0.8</v>
      </c>
      <c r="B60">
        <f t="shared" si="1"/>
        <v>0.28969155276148273</v>
      </c>
      <c r="C60">
        <f t="shared" si="0"/>
        <v>0.78814460141660336</v>
      </c>
    </row>
    <row r="61" spans="1:6" x14ac:dyDescent="0.2">
      <c r="A61">
        <v>0.9</v>
      </c>
      <c r="B61">
        <f t="shared" si="1"/>
        <v>0.26608524989875482</v>
      </c>
      <c r="C61">
        <f t="shared" si="0"/>
        <v>0.81593987465324047</v>
      </c>
    </row>
    <row r="62" spans="1:6" x14ac:dyDescent="0.2">
      <c r="A62">
        <v>1</v>
      </c>
      <c r="B62">
        <f t="shared" si="1"/>
        <v>0.24197072451914337</v>
      </c>
      <c r="C62" s="67">
        <f t="shared" si="0"/>
        <v>0.84134474606854304</v>
      </c>
    </row>
    <row r="63" spans="1:6" x14ac:dyDescent="0.2">
      <c r="A63">
        <v>1.1000000000000001</v>
      </c>
      <c r="B63">
        <f t="shared" si="1"/>
        <v>0.21785217703255053</v>
      </c>
      <c r="C63">
        <f t="shared" si="0"/>
        <v>0.86433393905361733</v>
      </c>
    </row>
    <row r="64" spans="1:6" x14ac:dyDescent="0.2">
      <c r="A64">
        <v>1.2</v>
      </c>
      <c r="B64">
        <f t="shared" si="1"/>
        <v>0.19418605498321295</v>
      </c>
      <c r="C64">
        <f t="shared" si="0"/>
        <v>0.88493032977829178</v>
      </c>
    </row>
    <row r="65" spans="1:3" x14ac:dyDescent="0.2">
      <c r="A65">
        <v>1.3</v>
      </c>
      <c r="B65">
        <f t="shared" si="1"/>
        <v>0.17136859204780736</v>
      </c>
      <c r="C65">
        <f t="shared" si="0"/>
        <v>0.9031995154143897</v>
      </c>
    </row>
    <row r="66" spans="1:3" x14ac:dyDescent="0.2">
      <c r="A66">
        <v>1.4</v>
      </c>
      <c r="B66">
        <f t="shared" si="1"/>
        <v>0.14972746563574488</v>
      </c>
      <c r="C66">
        <f t="shared" si="0"/>
        <v>0.91924334076622893</v>
      </c>
    </row>
    <row r="67" spans="1:3" x14ac:dyDescent="0.2">
      <c r="A67">
        <v>1.5</v>
      </c>
      <c r="B67">
        <f t="shared" ref="B67:B102" si="2">_xlfn.NORM.S.DIST(A67,)</f>
        <v>0.12951759566589174</v>
      </c>
      <c r="C67">
        <f t="shared" ref="C67:C102" si="3">_xlfn.NORM.DIST(A67,0,1,TRUE)</f>
        <v>0.93319279873114191</v>
      </c>
    </row>
    <row r="68" spans="1:3" x14ac:dyDescent="0.2">
      <c r="A68">
        <v>1.6</v>
      </c>
      <c r="B68">
        <f t="shared" si="2"/>
        <v>0.11092083467945554</v>
      </c>
      <c r="C68">
        <f t="shared" si="3"/>
        <v>0.94520070830044201</v>
      </c>
    </row>
    <row r="69" spans="1:3" x14ac:dyDescent="0.2">
      <c r="A69">
        <v>1.7</v>
      </c>
      <c r="B69">
        <f t="shared" si="2"/>
        <v>9.4049077376886947E-2</v>
      </c>
      <c r="C69">
        <f t="shared" si="3"/>
        <v>0.95543453724145699</v>
      </c>
    </row>
    <row r="70" spans="1:3" x14ac:dyDescent="0.2">
      <c r="A70">
        <v>1.8</v>
      </c>
      <c r="B70">
        <f t="shared" si="2"/>
        <v>7.8950158300894149E-2</v>
      </c>
      <c r="C70">
        <f t="shared" si="3"/>
        <v>0.96406968088707423</v>
      </c>
    </row>
    <row r="71" spans="1:3" x14ac:dyDescent="0.2">
      <c r="A71">
        <v>1.9</v>
      </c>
      <c r="B71">
        <f t="shared" si="2"/>
        <v>6.5615814774676595E-2</v>
      </c>
      <c r="C71">
        <f t="shared" si="3"/>
        <v>0.97128344018399815</v>
      </c>
    </row>
    <row r="72" spans="1:3" x14ac:dyDescent="0.2">
      <c r="A72">
        <v>2</v>
      </c>
      <c r="B72">
        <f t="shared" si="2"/>
        <v>5.3990966513188063E-2</v>
      </c>
      <c r="C72" s="66">
        <f t="shared" si="3"/>
        <v>0.97724986805182079</v>
      </c>
    </row>
    <row r="73" spans="1:3" x14ac:dyDescent="0.2">
      <c r="A73">
        <v>2.1</v>
      </c>
      <c r="B73">
        <f t="shared" si="2"/>
        <v>4.3983595980427191E-2</v>
      </c>
      <c r="C73">
        <f t="shared" si="3"/>
        <v>0.98213557943718344</v>
      </c>
    </row>
    <row r="74" spans="1:3" x14ac:dyDescent="0.2">
      <c r="A74">
        <v>2.2000000000000002</v>
      </c>
      <c r="B74">
        <f t="shared" si="2"/>
        <v>3.5474592846231424E-2</v>
      </c>
      <c r="C74">
        <f t="shared" si="3"/>
        <v>0.98609655248650141</v>
      </c>
    </row>
    <row r="75" spans="1:3" x14ac:dyDescent="0.2">
      <c r="A75">
        <v>2.2999999999999998</v>
      </c>
      <c r="B75">
        <f t="shared" si="2"/>
        <v>2.8327037741601186E-2</v>
      </c>
      <c r="C75">
        <f t="shared" si="3"/>
        <v>0.98927588997832416</v>
      </c>
    </row>
    <row r="76" spans="1:3" x14ac:dyDescent="0.2">
      <c r="A76">
        <v>2.4</v>
      </c>
      <c r="B76">
        <f t="shared" si="2"/>
        <v>2.2394530294842899E-2</v>
      </c>
      <c r="C76">
        <f t="shared" si="3"/>
        <v>0.99180246407540384</v>
      </c>
    </row>
    <row r="77" spans="1:3" x14ac:dyDescent="0.2">
      <c r="A77">
        <v>2.5</v>
      </c>
      <c r="B77">
        <f t="shared" si="2"/>
        <v>1.752830049356854E-2</v>
      </c>
      <c r="C77">
        <f t="shared" si="3"/>
        <v>0.99379033467422384</v>
      </c>
    </row>
    <row r="78" spans="1:3" x14ac:dyDescent="0.2">
      <c r="A78">
        <v>2.6</v>
      </c>
      <c r="B78">
        <f t="shared" si="2"/>
        <v>1.3582969233685613E-2</v>
      </c>
      <c r="C78">
        <f t="shared" si="3"/>
        <v>0.99533881197628127</v>
      </c>
    </row>
    <row r="79" spans="1:3" x14ac:dyDescent="0.2">
      <c r="A79">
        <v>2.7</v>
      </c>
      <c r="B79">
        <f t="shared" si="2"/>
        <v>1.0420934814422592E-2</v>
      </c>
      <c r="C79">
        <f t="shared" si="3"/>
        <v>0.99653302619695938</v>
      </c>
    </row>
    <row r="80" spans="1:3" x14ac:dyDescent="0.2">
      <c r="A80">
        <v>2.8</v>
      </c>
      <c r="B80">
        <f t="shared" si="2"/>
        <v>7.9154515829799686E-3</v>
      </c>
      <c r="C80">
        <f t="shared" si="3"/>
        <v>0.99744486966957202</v>
      </c>
    </row>
    <row r="81" spans="1:3" x14ac:dyDescent="0.2">
      <c r="A81">
        <v>2.9</v>
      </c>
      <c r="B81">
        <f t="shared" si="2"/>
        <v>5.9525324197758538E-3</v>
      </c>
      <c r="C81">
        <f t="shared" si="3"/>
        <v>0.99813418669961596</v>
      </c>
    </row>
    <row r="82" spans="1:3" x14ac:dyDescent="0.2">
      <c r="A82">
        <v>3</v>
      </c>
      <c r="B82">
        <f t="shared" si="2"/>
        <v>4.4318484119380075E-3</v>
      </c>
      <c r="C82" s="68">
        <f t="shared" si="3"/>
        <v>0.9986501019683699</v>
      </c>
    </row>
    <row r="83" spans="1:3" x14ac:dyDescent="0.2">
      <c r="A83">
        <v>3.1</v>
      </c>
      <c r="B83">
        <f t="shared" si="2"/>
        <v>3.2668190561999182E-3</v>
      </c>
      <c r="C83">
        <f t="shared" si="3"/>
        <v>0.99903239678678168</v>
      </c>
    </row>
    <row r="84" spans="1:3" x14ac:dyDescent="0.2">
      <c r="A84">
        <v>3.2</v>
      </c>
      <c r="B84">
        <f t="shared" si="2"/>
        <v>2.3840882014648404E-3</v>
      </c>
      <c r="C84">
        <f t="shared" si="3"/>
        <v>0.99931286206208414</v>
      </c>
    </row>
    <row r="85" spans="1:3" x14ac:dyDescent="0.2">
      <c r="A85">
        <v>3.3</v>
      </c>
      <c r="B85">
        <f t="shared" si="2"/>
        <v>1.7225689390536812E-3</v>
      </c>
      <c r="C85">
        <f t="shared" si="3"/>
        <v>0.99951657585761622</v>
      </c>
    </row>
    <row r="86" spans="1:3" x14ac:dyDescent="0.2">
      <c r="A86">
        <v>3.4</v>
      </c>
      <c r="B86">
        <f t="shared" si="2"/>
        <v>1.2322191684730199E-3</v>
      </c>
      <c r="C86">
        <f t="shared" si="3"/>
        <v>0.99966307073432314</v>
      </c>
    </row>
    <row r="87" spans="1:3" x14ac:dyDescent="0.2">
      <c r="A87">
        <v>3.5</v>
      </c>
      <c r="B87">
        <f t="shared" si="2"/>
        <v>8.7268269504576015E-4</v>
      </c>
      <c r="C87">
        <f t="shared" si="3"/>
        <v>0.99976737092096446</v>
      </c>
    </row>
    <row r="88" spans="1:3" x14ac:dyDescent="0.2">
      <c r="A88">
        <v>3.6</v>
      </c>
      <c r="B88">
        <f t="shared" si="2"/>
        <v>6.119019301137719E-4</v>
      </c>
      <c r="C88">
        <f t="shared" si="3"/>
        <v>0.99984089140984245</v>
      </c>
    </row>
    <row r="89" spans="1:3" x14ac:dyDescent="0.2">
      <c r="A89">
        <v>3.7</v>
      </c>
      <c r="B89">
        <f t="shared" si="2"/>
        <v>4.2478027055075143E-4</v>
      </c>
      <c r="C89">
        <f t="shared" si="3"/>
        <v>0.99989220026652259</v>
      </c>
    </row>
    <row r="90" spans="1:3" x14ac:dyDescent="0.2">
      <c r="A90">
        <v>3.8</v>
      </c>
      <c r="B90">
        <f t="shared" si="2"/>
        <v>2.9194692579146027E-4</v>
      </c>
      <c r="C90">
        <f t="shared" si="3"/>
        <v>0.99992765195607491</v>
      </c>
    </row>
    <row r="91" spans="1:3" x14ac:dyDescent="0.2">
      <c r="A91">
        <v>3.9</v>
      </c>
      <c r="B91">
        <f t="shared" si="2"/>
        <v>1.9865547139277272E-4</v>
      </c>
      <c r="C91">
        <f t="shared" si="3"/>
        <v>0.99995190365598241</v>
      </c>
    </row>
    <row r="92" spans="1:3" x14ac:dyDescent="0.2">
      <c r="A92">
        <v>4</v>
      </c>
      <c r="B92">
        <f t="shared" si="2"/>
        <v>1.3383022576488537E-4</v>
      </c>
      <c r="C92">
        <f t="shared" si="3"/>
        <v>0.99996832875816688</v>
      </c>
    </row>
    <row r="93" spans="1:3" x14ac:dyDescent="0.2">
      <c r="A93">
        <v>4.0999999999999996</v>
      </c>
      <c r="B93">
        <f t="shared" si="2"/>
        <v>8.9261657177132928E-5</v>
      </c>
      <c r="C93">
        <f t="shared" si="3"/>
        <v>0.99997934249308751</v>
      </c>
    </row>
    <row r="94" spans="1:3" x14ac:dyDescent="0.2">
      <c r="A94">
        <v>4.2</v>
      </c>
      <c r="B94">
        <f t="shared" si="2"/>
        <v>5.8943067756539855E-5</v>
      </c>
      <c r="C94">
        <f t="shared" si="3"/>
        <v>0.9999866542509841</v>
      </c>
    </row>
    <row r="95" spans="1:3" x14ac:dyDescent="0.2">
      <c r="A95">
        <v>4.3</v>
      </c>
      <c r="B95">
        <f t="shared" si="2"/>
        <v>3.8535196742087129E-5</v>
      </c>
      <c r="C95">
        <f t="shared" si="3"/>
        <v>0.99999146009452899</v>
      </c>
    </row>
    <row r="96" spans="1:3" x14ac:dyDescent="0.2">
      <c r="A96">
        <v>4.4000000000000004</v>
      </c>
      <c r="B96">
        <f t="shared" si="2"/>
        <v>2.4942471290053535E-5</v>
      </c>
      <c r="C96">
        <f t="shared" si="3"/>
        <v>0.99999458745609227</v>
      </c>
    </row>
    <row r="97" spans="1:3" x14ac:dyDescent="0.2">
      <c r="A97">
        <v>4.5</v>
      </c>
      <c r="B97">
        <f t="shared" si="2"/>
        <v>1.5983741106905475E-5</v>
      </c>
      <c r="C97">
        <f t="shared" si="3"/>
        <v>0.99999660232687526</v>
      </c>
    </row>
    <row r="98" spans="1:3" x14ac:dyDescent="0.2">
      <c r="A98">
        <v>4.5999999999999996</v>
      </c>
      <c r="B98">
        <f t="shared" si="2"/>
        <v>1.0140852065486758E-5</v>
      </c>
      <c r="C98">
        <f t="shared" si="3"/>
        <v>0.9999978875452975</v>
      </c>
    </row>
    <row r="99" spans="1:3" x14ac:dyDescent="0.2">
      <c r="A99">
        <v>4.7</v>
      </c>
      <c r="B99">
        <f t="shared" si="2"/>
        <v>6.3698251788670899E-6</v>
      </c>
      <c r="C99">
        <f t="shared" si="3"/>
        <v>0.99999869919254614</v>
      </c>
    </row>
    <row r="100" spans="1:3" x14ac:dyDescent="0.2">
      <c r="A100">
        <v>4.8</v>
      </c>
      <c r="B100">
        <f t="shared" si="2"/>
        <v>3.9612990910320753E-6</v>
      </c>
      <c r="C100">
        <f t="shared" si="3"/>
        <v>0.99999920667184805</v>
      </c>
    </row>
    <row r="101" spans="1:3" x14ac:dyDescent="0.2">
      <c r="A101">
        <v>4.9000000000000004</v>
      </c>
      <c r="B101">
        <f t="shared" si="2"/>
        <v>2.4389607458933522E-6</v>
      </c>
      <c r="C101">
        <f t="shared" si="3"/>
        <v>0.99999952081672339</v>
      </c>
    </row>
    <row r="102" spans="1:3" x14ac:dyDescent="0.2">
      <c r="A102">
        <v>5</v>
      </c>
      <c r="B102">
        <f t="shared" si="2"/>
        <v>1.4867195147342977E-6</v>
      </c>
      <c r="C102">
        <f t="shared" si="3"/>
        <v>0.99999971334842808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"/>
  <dimension ref="A1:B9"/>
  <sheetViews>
    <sheetView zoomScaleNormal="100" workbookViewId="0"/>
  </sheetViews>
  <sheetFormatPr defaultRowHeight="13.2" x14ac:dyDescent="0.2"/>
  <cols>
    <col min="2" max="2" width="13.109375" bestFit="1" customWidth="1"/>
    <col min="3" max="3" width="2.77734375" customWidth="1"/>
    <col min="4" max="4" width="9" customWidth="1"/>
  </cols>
  <sheetData>
    <row r="1" spans="1:2" x14ac:dyDescent="0.2">
      <c r="A1" s="8" t="s">
        <v>46</v>
      </c>
      <c r="B1" s="8" t="s">
        <v>54</v>
      </c>
    </row>
    <row r="2" spans="1:2" x14ac:dyDescent="0.2">
      <c r="A2" s="20" t="s">
        <v>10</v>
      </c>
      <c r="B2" s="21">
        <v>1380</v>
      </c>
    </row>
    <row r="3" spans="1:2" x14ac:dyDescent="0.2">
      <c r="A3" s="20" t="s">
        <v>48</v>
      </c>
      <c r="B3" s="21">
        <v>1048</v>
      </c>
    </row>
    <row r="4" spans="1:2" x14ac:dyDescent="0.2">
      <c r="A4" s="20" t="s">
        <v>47</v>
      </c>
      <c r="B4" s="21">
        <v>3480</v>
      </c>
    </row>
    <row r="5" spans="1:2" x14ac:dyDescent="0.2">
      <c r="A5" s="20" t="s">
        <v>49</v>
      </c>
      <c r="B5" s="21">
        <v>2619</v>
      </c>
    </row>
    <row r="6" spans="1:2" x14ac:dyDescent="0.2">
      <c r="A6" s="20" t="s">
        <v>50</v>
      </c>
      <c r="B6" s="21">
        <v>2469</v>
      </c>
    </row>
    <row r="7" spans="1:2" x14ac:dyDescent="0.2">
      <c r="A7" s="20" t="s">
        <v>51</v>
      </c>
      <c r="B7" s="21">
        <v>1384</v>
      </c>
    </row>
    <row r="8" spans="1:2" x14ac:dyDescent="0.2">
      <c r="A8" s="5" t="s">
        <v>53</v>
      </c>
      <c r="B8" s="5">
        <v>1126</v>
      </c>
    </row>
    <row r="9" spans="1:2" x14ac:dyDescent="0.2">
      <c r="A9" s="5" t="s">
        <v>52</v>
      </c>
      <c r="B9" s="5">
        <v>2028</v>
      </c>
    </row>
  </sheetData>
  <phoneticPr fontId="1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4"/>
  <dimension ref="A1:D8"/>
  <sheetViews>
    <sheetView workbookViewId="0"/>
  </sheetViews>
  <sheetFormatPr defaultRowHeight="13.2" x14ac:dyDescent="0.2"/>
  <cols>
    <col min="2" max="2" width="15.21875" bestFit="1" customWidth="1"/>
    <col min="3" max="3" width="12.77734375" bestFit="1" customWidth="1"/>
  </cols>
  <sheetData>
    <row r="1" spans="1:4" x14ac:dyDescent="0.2">
      <c r="A1" s="5" t="s">
        <v>97</v>
      </c>
      <c r="B1" s="5" t="s">
        <v>100</v>
      </c>
      <c r="C1" s="5" t="s">
        <v>103</v>
      </c>
    </row>
    <row r="2" spans="1:4" x14ac:dyDescent="0.2">
      <c r="A2" s="5" t="s">
        <v>195</v>
      </c>
      <c r="B2" s="5">
        <v>100</v>
      </c>
      <c r="C2" s="5"/>
    </row>
    <row r="3" spans="1:4" x14ac:dyDescent="0.2">
      <c r="A3" s="5" t="s">
        <v>196</v>
      </c>
      <c r="B3" s="5">
        <v>200</v>
      </c>
      <c r="C3" s="5">
        <v>2</v>
      </c>
    </row>
    <row r="4" spans="1:4" x14ac:dyDescent="0.2">
      <c r="A4" s="5" t="s">
        <v>197</v>
      </c>
      <c r="B4" s="5">
        <v>600</v>
      </c>
      <c r="C4" s="5">
        <v>3</v>
      </c>
    </row>
    <row r="5" spans="1:4" x14ac:dyDescent="0.2">
      <c r="A5" s="5" t="s">
        <v>198</v>
      </c>
      <c r="B5" s="5">
        <v>2400</v>
      </c>
      <c r="C5" s="5">
        <v>4</v>
      </c>
    </row>
    <row r="7" spans="1:4" x14ac:dyDescent="0.2">
      <c r="A7" t="s">
        <v>99</v>
      </c>
      <c r="C7">
        <f>AVERAGE(C3:C5)</f>
        <v>3</v>
      </c>
      <c r="D7" t="s">
        <v>101</v>
      </c>
    </row>
    <row r="8" spans="1:4" x14ac:dyDescent="0.2">
      <c r="A8" t="s">
        <v>98</v>
      </c>
      <c r="C8" s="52">
        <f>GEOMEAN(C3:C5)</f>
        <v>2.8844991406148166</v>
      </c>
      <c r="D8" t="s">
        <v>102</v>
      </c>
    </row>
  </sheetData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5"/>
  <dimension ref="A1:D22"/>
  <sheetViews>
    <sheetView workbookViewId="0"/>
  </sheetViews>
  <sheetFormatPr defaultRowHeight="13.2" x14ac:dyDescent="0.2"/>
  <cols>
    <col min="1" max="1" width="9.21875" bestFit="1" customWidth="1"/>
  </cols>
  <sheetData>
    <row r="1" spans="1:4" x14ac:dyDescent="0.2">
      <c r="A1" s="5"/>
      <c r="B1" s="5" t="s">
        <v>2</v>
      </c>
      <c r="C1" s="5" t="s">
        <v>3</v>
      </c>
    </row>
    <row r="2" spans="1:4" x14ac:dyDescent="0.2">
      <c r="A2" s="5" t="s">
        <v>104</v>
      </c>
      <c r="B2" s="6">
        <v>3200</v>
      </c>
      <c r="C2" s="6">
        <v>3050</v>
      </c>
    </row>
    <row r="3" spans="1:4" x14ac:dyDescent="0.2">
      <c r="A3" s="5" t="s">
        <v>105</v>
      </c>
      <c r="B3" s="6">
        <v>4800</v>
      </c>
      <c r="C3" s="6">
        <v>5210</v>
      </c>
    </row>
    <row r="4" spans="1:4" x14ac:dyDescent="0.2">
      <c r="A4" s="5" t="s">
        <v>106</v>
      </c>
      <c r="B4" s="6">
        <v>7000</v>
      </c>
      <c r="C4" s="6">
        <v>7050</v>
      </c>
    </row>
    <row r="5" spans="1:4" x14ac:dyDescent="0.2">
      <c r="A5" s="5" t="s">
        <v>107</v>
      </c>
      <c r="B5" s="6">
        <v>6800</v>
      </c>
      <c r="C5" s="6">
        <v>7200</v>
      </c>
      <c r="D5" s="53"/>
    </row>
    <row r="6" spans="1:4" x14ac:dyDescent="0.2">
      <c r="A6" s="5" t="s">
        <v>108</v>
      </c>
      <c r="B6" s="6">
        <v>5200</v>
      </c>
      <c r="C6" s="6">
        <v>6100</v>
      </c>
    </row>
    <row r="7" spans="1:4" x14ac:dyDescent="0.2">
      <c r="A7" s="5" t="s">
        <v>109</v>
      </c>
      <c r="B7" s="6">
        <v>5000</v>
      </c>
      <c r="C7" s="6">
        <v>4900</v>
      </c>
    </row>
    <row r="9" spans="1:4" x14ac:dyDescent="0.2">
      <c r="B9" s="39">
        <f>AVERAGE(B2:B7)</f>
        <v>5333.333333333333</v>
      </c>
      <c r="C9" s="39">
        <f>AVERAGE(C2:C7)</f>
        <v>5585</v>
      </c>
      <c r="D9" s="54" t="s">
        <v>246</v>
      </c>
    </row>
    <row r="14" spans="1:4" x14ac:dyDescent="0.2">
      <c r="C14" s="54" t="s">
        <v>247</v>
      </c>
    </row>
    <row r="15" spans="1:4" x14ac:dyDescent="0.2">
      <c r="A15" s="5"/>
      <c r="B15" s="5" t="s">
        <v>2</v>
      </c>
      <c r="C15" s="5" t="s">
        <v>199</v>
      </c>
    </row>
    <row r="16" spans="1:4" x14ac:dyDescent="0.2">
      <c r="A16" s="5" t="s">
        <v>104</v>
      </c>
      <c r="B16" s="6">
        <v>3200</v>
      </c>
      <c r="C16" s="5">
        <v>28</v>
      </c>
    </row>
    <row r="17" spans="1:4" x14ac:dyDescent="0.2">
      <c r="A17" s="5" t="s">
        <v>105</v>
      </c>
      <c r="B17" s="6">
        <v>4800</v>
      </c>
      <c r="C17" s="5">
        <v>36</v>
      </c>
    </row>
    <row r="18" spans="1:4" x14ac:dyDescent="0.2">
      <c r="A18" s="5" t="s">
        <v>106</v>
      </c>
      <c r="B18" s="6">
        <v>7000</v>
      </c>
      <c r="C18" s="5">
        <v>38</v>
      </c>
    </row>
    <row r="19" spans="1:4" x14ac:dyDescent="0.2">
      <c r="A19" s="5" t="s">
        <v>107</v>
      </c>
      <c r="B19" s="6">
        <v>6800</v>
      </c>
      <c r="C19" s="5">
        <v>55</v>
      </c>
    </row>
    <row r="20" spans="1:4" x14ac:dyDescent="0.2">
      <c r="A20" s="5" t="s">
        <v>108</v>
      </c>
      <c r="B20" s="6">
        <v>5200</v>
      </c>
      <c r="C20" s="5">
        <v>46</v>
      </c>
    </row>
    <row r="21" spans="1:4" x14ac:dyDescent="0.2">
      <c r="A21" s="5" t="s">
        <v>109</v>
      </c>
      <c r="B21" s="6">
        <v>5000</v>
      </c>
      <c r="C21" s="5">
        <v>32</v>
      </c>
    </row>
    <row r="22" spans="1:4" x14ac:dyDescent="0.2">
      <c r="C22">
        <f>SUMPRODUCT(B16:B21,C16:C21)/SUM(C16:C21)</f>
        <v>5538.7234042553191</v>
      </c>
      <c r="D22" s="55" t="s">
        <v>200</v>
      </c>
    </row>
  </sheetData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6"/>
  <dimension ref="A1:C14"/>
  <sheetViews>
    <sheetView workbookViewId="0"/>
  </sheetViews>
  <sheetFormatPr defaultRowHeight="13.2" x14ac:dyDescent="0.2"/>
  <sheetData>
    <row r="1" spans="1:3" x14ac:dyDescent="0.2">
      <c r="A1" s="5"/>
      <c r="B1" s="5" t="s">
        <v>112</v>
      </c>
    </row>
    <row r="2" spans="1:3" x14ac:dyDescent="0.2">
      <c r="A2" s="5" t="s">
        <v>110</v>
      </c>
      <c r="B2" s="5">
        <v>60</v>
      </c>
    </row>
    <row r="3" spans="1:3" x14ac:dyDescent="0.2">
      <c r="A3" s="5" t="s">
        <v>111</v>
      </c>
      <c r="B3" s="5">
        <v>50</v>
      </c>
    </row>
    <row r="5" spans="1:3" x14ac:dyDescent="0.2">
      <c r="A5" t="s">
        <v>114</v>
      </c>
      <c r="B5">
        <f>HARMEAN(B2:B3)</f>
        <v>54.545454545454547</v>
      </c>
      <c r="C5" t="s">
        <v>113</v>
      </c>
    </row>
    <row r="9" spans="1:3" x14ac:dyDescent="0.2">
      <c r="A9" s="5"/>
      <c r="B9" s="5" t="s">
        <v>117</v>
      </c>
    </row>
    <row r="10" spans="1:3" x14ac:dyDescent="0.2">
      <c r="A10" s="5" t="s">
        <v>115</v>
      </c>
      <c r="B10" s="5">
        <v>3</v>
      </c>
    </row>
    <row r="11" spans="1:3" x14ac:dyDescent="0.2">
      <c r="A11" s="5" t="s">
        <v>116</v>
      </c>
      <c r="B11" s="5">
        <v>2</v>
      </c>
    </row>
    <row r="13" spans="1:3" x14ac:dyDescent="0.2">
      <c r="B13">
        <f>HARMEAN(B10:B11)</f>
        <v>2.4000000000000004</v>
      </c>
      <c r="C13" t="s">
        <v>118</v>
      </c>
    </row>
    <row r="14" spans="1:3" x14ac:dyDescent="0.2">
      <c r="B14">
        <f>B13/2</f>
        <v>1.2000000000000002</v>
      </c>
      <c r="C14" t="s">
        <v>119</v>
      </c>
    </row>
  </sheetData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7"/>
  <dimension ref="A1:C15"/>
  <sheetViews>
    <sheetView workbookViewId="0"/>
  </sheetViews>
  <sheetFormatPr defaultRowHeight="13.2" x14ac:dyDescent="0.2"/>
  <sheetData>
    <row r="1" spans="1:3" x14ac:dyDescent="0.2">
      <c r="A1" s="8" t="s">
        <v>174</v>
      </c>
      <c r="B1" s="8" t="s">
        <v>137</v>
      </c>
    </row>
    <row r="2" spans="1:3" x14ac:dyDescent="0.2">
      <c r="A2" s="36" t="s">
        <v>171</v>
      </c>
      <c r="B2" s="45">
        <v>4500</v>
      </c>
    </row>
    <row r="3" spans="1:3" x14ac:dyDescent="0.2">
      <c r="A3" s="36" t="s">
        <v>172</v>
      </c>
      <c r="B3" s="45">
        <v>1600</v>
      </c>
    </row>
    <row r="4" spans="1:3" x14ac:dyDescent="0.2">
      <c r="A4" s="36" t="s">
        <v>173</v>
      </c>
      <c r="B4" s="45">
        <v>1750</v>
      </c>
    </row>
    <row r="5" spans="1:3" x14ac:dyDescent="0.2">
      <c r="A5" s="36" t="s">
        <v>126</v>
      </c>
      <c r="B5" s="45">
        <v>1500</v>
      </c>
    </row>
    <row r="6" spans="1:3" x14ac:dyDescent="0.2">
      <c r="A6" s="36" t="s">
        <v>127</v>
      </c>
      <c r="B6" s="45">
        <v>2000</v>
      </c>
    </row>
    <row r="7" spans="1:3" x14ac:dyDescent="0.2">
      <c r="A7" s="36" t="s">
        <v>128</v>
      </c>
      <c r="B7" s="45">
        <v>1400</v>
      </c>
    </row>
    <row r="8" spans="1:3" x14ac:dyDescent="0.2">
      <c r="A8" s="36" t="s">
        <v>129</v>
      </c>
      <c r="B8" s="45">
        <v>1600</v>
      </c>
    </row>
    <row r="9" spans="1:3" x14ac:dyDescent="0.2">
      <c r="A9" s="36" t="s">
        <v>130</v>
      </c>
      <c r="B9" s="45">
        <v>1000</v>
      </c>
    </row>
    <row r="10" spans="1:3" x14ac:dyDescent="0.2">
      <c r="A10" s="36" t="s">
        <v>131</v>
      </c>
      <c r="B10" s="45">
        <v>1300</v>
      </c>
    </row>
    <row r="11" spans="1:3" x14ac:dyDescent="0.2">
      <c r="A11" s="36" t="s">
        <v>132</v>
      </c>
      <c r="B11" s="45">
        <v>1200</v>
      </c>
    </row>
    <row r="14" spans="1:3" x14ac:dyDescent="0.2">
      <c r="A14" t="s">
        <v>133</v>
      </c>
      <c r="B14" s="39">
        <f>AVERAGE(B2:B11)</f>
        <v>1785</v>
      </c>
      <c r="C14" t="s">
        <v>135</v>
      </c>
    </row>
    <row r="15" spans="1:3" x14ac:dyDescent="0.2">
      <c r="A15" t="s">
        <v>134</v>
      </c>
      <c r="B15" s="39">
        <f>MEDIAN(B2:B11)</f>
        <v>1550</v>
      </c>
      <c r="C15" t="s">
        <v>136</v>
      </c>
    </row>
  </sheetData>
  <sortState xmlns:xlrd2="http://schemas.microsoft.com/office/spreadsheetml/2017/richdata2" ref="A2:B11">
    <sortCondition descending="1" ref="B7"/>
  </sortState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8"/>
  <dimension ref="A1:C15"/>
  <sheetViews>
    <sheetView workbookViewId="0"/>
  </sheetViews>
  <sheetFormatPr defaultColWidth="9" defaultRowHeight="13.2" x14ac:dyDescent="0.2"/>
  <cols>
    <col min="5" max="5" width="9.44140625" bestFit="1" customWidth="1"/>
  </cols>
  <sheetData>
    <row r="1" spans="1:3" x14ac:dyDescent="0.2">
      <c r="A1" s="8" t="s">
        <v>174</v>
      </c>
      <c r="B1" s="8" t="s">
        <v>137</v>
      </c>
    </row>
    <row r="2" spans="1:3" x14ac:dyDescent="0.2">
      <c r="A2" s="36" t="s">
        <v>171</v>
      </c>
      <c r="B2" s="45">
        <v>4500</v>
      </c>
    </row>
    <row r="3" spans="1:3" x14ac:dyDescent="0.2">
      <c r="A3" s="36" t="s">
        <v>127</v>
      </c>
      <c r="B3" s="45">
        <v>2000</v>
      </c>
    </row>
    <row r="4" spans="1:3" x14ac:dyDescent="0.2">
      <c r="A4" s="36" t="s">
        <v>173</v>
      </c>
      <c r="B4" s="45">
        <v>1750</v>
      </c>
    </row>
    <row r="5" spans="1:3" x14ac:dyDescent="0.2">
      <c r="A5" s="36" t="s">
        <v>172</v>
      </c>
      <c r="B5" s="45">
        <v>1600</v>
      </c>
    </row>
    <row r="6" spans="1:3" x14ac:dyDescent="0.2">
      <c r="A6" s="49" t="s">
        <v>129</v>
      </c>
      <c r="B6" s="50">
        <v>1600</v>
      </c>
    </row>
    <row r="7" spans="1:3" x14ac:dyDescent="0.2">
      <c r="A7" s="49" t="s">
        <v>126</v>
      </c>
      <c r="B7" s="50">
        <v>1500</v>
      </c>
    </row>
    <row r="8" spans="1:3" x14ac:dyDescent="0.2">
      <c r="A8" s="36" t="s">
        <v>128</v>
      </c>
      <c r="B8" s="45">
        <v>1400</v>
      </c>
    </row>
    <row r="9" spans="1:3" x14ac:dyDescent="0.2">
      <c r="A9" s="36" t="s">
        <v>131</v>
      </c>
      <c r="B9" s="45">
        <v>1300</v>
      </c>
    </row>
    <row r="10" spans="1:3" x14ac:dyDescent="0.2">
      <c r="A10" s="36" t="s">
        <v>132</v>
      </c>
      <c r="B10" s="45">
        <v>1200</v>
      </c>
    </row>
    <row r="11" spans="1:3" x14ac:dyDescent="0.2">
      <c r="A11" s="36" t="s">
        <v>130</v>
      </c>
      <c r="B11" s="45">
        <v>1000</v>
      </c>
    </row>
    <row r="14" spans="1:3" x14ac:dyDescent="0.2">
      <c r="A14" t="s">
        <v>133</v>
      </c>
      <c r="B14" s="39">
        <f>AVERAGE(B2:B11)</f>
        <v>1785</v>
      </c>
      <c r="C14" t="s">
        <v>135</v>
      </c>
    </row>
    <row r="15" spans="1:3" x14ac:dyDescent="0.2">
      <c r="A15" t="s">
        <v>134</v>
      </c>
      <c r="B15" s="39">
        <f>MEDIAN(B2:B11)</f>
        <v>1550</v>
      </c>
      <c r="C15" t="s">
        <v>136</v>
      </c>
    </row>
  </sheetData>
  <sortState xmlns:xlrd2="http://schemas.microsoft.com/office/spreadsheetml/2017/richdata2" ref="A2:B11">
    <sortCondition descending="1" ref="B2:B11"/>
  </sortState>
  <phoneticPr fontId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10"/>
  <sheetViews>
    <sheetView workbookViewId="0"/>
  </sheetViews>
  <sheetFormatPr defaultColWidth="9" defaultRowHeight="13.2" x14ac:dyDescent="0.2"/>
  <cols>
    <col min="5" max="5" width="9.44140625" bestFit="1" customWidth="1"/>
  </cols>
  <sheetData>
    <row r="1" spans="1:2" x14ac:dyDescent="0.2">
      <c r="A1" s="35" t="s">
        <v>203</v>
      </c>
    </row>
    <row r="2" spans="1:2" x14ac:dyDescent="0.2">
      <c r="A2" s="36">
        <v>2</v>
      </c>
    </row>
    <row r="3" spans="1:2" x14ac:dyDescent="0.2">
      <c r="A3" s="36">
        <v>3</v>
      </c>
    </row>
    <row r="4" spans="1:2" x14ac:dyDescent="0.2">
      <c r="A4" s="36">
        <v>3</v>
      </c>
    </row>
    <row r="5" spans="1:2" x14ac:dyDescent="0.2">
      <c r="A5" s="36">
        <v>4</v>
      </c>
    </row>
    <row r="6" spans="1:2" x14ac:dyDescent="0.2">
      <c r="A6" s="36">
        <v>6</v>
      </c>
    </row>
    <row r="7" spans="1:2" x14ac:dyDescent="0.2">
      <c r="A7" s="36">
        <v>7</v>
      </c>
    </row>
    <row r="9" spans="1:2" x14ac:dyDescent="0.2">
      <c r="A9" s="5">
        <f>_xlfn.MODE.SNGL(A2:A7)</f>
        <v>3</v>
      </c>
      <c r="B9" t="s">
        <v>202</v>
      </c>
    </row>
    <row r="10" spans="1:2" x14ac:dyDescent="0.2">
      <c r="A10" s="5">
        <f>MODE(A2:A7)</f>
        <v>3</v>
      </c>
      <c r="B10" t="s">
        <v>201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R327"/>
  <sheetViews>
    <sheetView zoomScaleNormal="100" workbookViewId="0"/>
  </sheetViews>
  <sheetFormatPr defaultColWidth="9" defaultRowHeight="13.2" x14ac:dyDescent="0.2"/>
  <cols>
    <col min="1" max="3" width="9" style="40"/>
    <col min="4" max="4" width="27.44140625" style="40" bestFit="1" customWidth="1"/>
    <col min="5" max="5" width="27.44140625" bestFit="1" customWidth="1"/>
    <col min="8" max="16384" width="9" style="40"/>
  </cols>
  <sheetData>
    <row r="1" spans="1:18" x14ac:dyDescent="0.2">
      <c r="A1" s="41" t="s">
        <v>120</v>
      </c>
      <c r="B1" s="42" t="s">
        <v>141</v>
      </c>
      <c r="C1" s="42" t="s">
        <v>143</v>
      </c>
      <c r="P1" s="40" t="s">
        <v>144</v>
      </c>
      <c r="Q1" s="40" t="s">
        <v>140</v>
      </c>
      <c r="R1" s="40" t="s">
        <v>142</v>
      </c>
    </row>
    <row r="2" spans="1:18" x14ac:dyDescent="0.2">
      <c r="A2" s="41">
        <v>1</v>
      </c>
      <c r="B2" s="43">
        <v>16</v>
      </c>
      <c r="C2" s="43">
        <v>88</v>
      </c>
      <c r="P2" s="40">
        <v>0</v>
      </c>
      <c r="Q2" s="40">
        <f t="shared" ref="Q2:Q17" si="0">COUNTIF($B$2:$B$37,P2)</f>
        <v>0</v>
      </c>
      <c r="R2" s="40">
        <f t="shared" ref="R2:R17" si="1">COUNTIF($C$2:$C$37,P2)</f>
        <v>0</v>
      </c>
    </row>
    <row r="3" spans="1:18" x14ac:dyDescent="0.2">
      <c r="A3" s="41">
        <v>2</v>
      </c>
      <c r="B3" s="43">
        <v>24</v>
      </c>
      <c r="C3" s="43">
        <v>96</v>
      </c>
      <c r="P3" s="40">
        <v>1</v>
      </c>
      <c r="Q3" s="40">
        <f t="shared" si="0"/>
        <v>0</v>
      </c>
      <c r="R3" s="40">
        <f t="shared" si="1"/>
        <v>0</v>
      </c>
    </row>
    <row r="4" spans="1:18" x14ac:dyDescent="0.2">
      <c r="A4" s="41">
        <v>3</v>
      </c>
      <c r="B4" s="43">
        <v>32</v>
      </c>
      <c r="C4" s="43">
        <v>104</v>
      </c>
      <c r="P4" s="40">
        <v>2</v>
      </c>
      <c r="Q4" s="40">
        <f t="shared" si="0"/>
        <v>0</v>
      </c>
      <c r="R4" s="40">
        <f t="shared" si="1"/>
        <v>0</v>
      </c>
    </row>
    <row r="5" spans="1:18" x14ac:dyDescent="0.2">
      <c r="A5" s="41">
        <v>4</v>
      </c>
      <c r="B5" s="43">
        <v>48</v>
      </c>
      <c r="C5" s="43">
        <v>104</v>
      </c>
      <c r="P5" s="40">
        <v>3</v>
      </c>
      <c r="Q5" s="40">
        <f t="shared" si="0"/>
        <v>0</v>
      </c>
      <c r="R5" s="40">
        <f t="shared" si="1"/>
        <v>0</v>
      </c>
    </row>
    <row r="6" spans="1:18" x14ac:dyDescent="0.2">
      <c r="A6" s="41">
        <v>5</v>
      </c>
      <c r="B6" s="43">
        <v>56</v>
      </c>
      <c r="C6" s="43">
        <v>112</v>
      </c>
      <c r="P6" s="40">
        <v>4</v>
      </c>
      <c r="Q6" s="40">
        <f t="shared" si="0"/>
        <v>0</v>
      </c>
      <c r="R6" s="40">
        <f t="shared" si="1"/>
        <v>0</v>
      </c>
    </row>
    <row r="7" spans="1:18" x14ac:dyDescent="0.2">
      <c r="A7" s="41">
        <v>6</v>
      </c>
      <c r="B7" s="43">
        <v>64</v>
      </c>
      <c r="C7" s="43">
        <v>120</v>
      </c>
      <c r="P7" s="40">
        <v>5</v>
      </c>
      <c r="Q7" s="40">
        <f t="shared" si="0"/>
        <v>0</v>
      </c>
      <c r="R7" s="40">
        <f t="shared" si="1"/>
        <v>0</v>
      </c>
    </row>
    <row r="8" spans="1:18" x14ac:dyDescent="0.2">
      <c r="A8" s="41">
        <v>7</v>
      </c>
      <c r="B8" s="43">
        <v>72</v>
      </c>
      <c r="C8" s="43">
        <v>120</v>
      </c>
      <c r="P8" s="40">
        <v>6</v>
      </c>
      <c r="Q8" s="40">
        <f t="shared" si="0"/>
        <v>0</v>
      </c>
      <c r="R8" s="40">
        <f t="shared" si="1"/>
        <v>0</v>
      </c>
    </row>
    <row r="9" spans="1:18" x14ac:dyDescent="0.2">
      <c r="A9" s="41">
        <v>8</v>
      </c>
      <c r="B9" s="43">
        <v>88</v>
      </c>
      <c r="C9" s="43">
        <v>128</v>
      </c>
      <c r="E9" s="40"/>
      <c r="F9" s="40"/>
      <c r="G9" s="40"/>
      <c r="P9" s="40">
        <v>7</v>
      </c>
      <c r="Q9" s="40">
        <f t="shared" si="0"/>
        <v>0</v>
      </c>
      <c r="R9" s="40">
        <f t="shared" si="1"/>
        <v>0</v>
      </c>
    </row>
    <row r="10" spans="1:18" x14ac:dyDescent="0.2">
      <c r="A10" s="41">
        <v>9</v>
      </c>
      <c r="B10" s="43">
        <v>104</v>
      </c>
      <c r="C10" s="43">
        <v>136</v>
      </c>
      <c r="E10" s="40"/>
      <c r="F10" s="40"/>
      <c r="G10" s="40"/>
      <c r="P10" s="40">
        <v>8</v>
      </c>
      <c r="Q10" s="40">
        <f t="shared" si="0"/>
        <v>0</v>
      </c>
      <c r="R10" s="40">
        <f t="shared" si="1"/>
        <v>0</v>
      </c>
    </row>
    <row r="11" spans="1:18" x14ac:dyDescent="0.2">
      <c r="A11" s="41">
        <v>10</v>
      </c>
      <c r="B11" s="43">
        <v>112</v>
      </c>
      <c r="C11" s="43">
        <v>136</v>
      </c>
      <c r="E11" s="40"/>
      <c r="F11" s="40"/>
      <c r="G11" s="40"/>
      <c r="P11" s="40">
        <v>9</v>
      </c>
      <c r="Q11" s="40">
        <f t="shared" si="0"/>
        <v>0</v>
      </c>
      <c r="R11" s="40">
        <f t="shared" si="1"/>
        <v>0</v>
      </c>
    </row>
    <row r="12" spans="1:18" x14ac:dyDescent="0.2">
      <c r="A12" s="41">
        <v>11</v>
      </c>
      <c r="B12" s="43">
        <v>120</v>
      </c>
      <c r="C12" s="43">
        <v>144</v>
      </c>
      <c r="E12" s="40"/>
      <c r="F12" s="40"/>
      <c r="G12" s="40"/>
      <c r="P12" s="40">
        <v>10</v>
      </c>
      <c r="Q12" s="40">
        <f t="shared" si="0"/>
        <v>0</v>
      </c>
      <c r="R12" s="40">
        <f t="shared" si="1"/>
        <v>0</v>
      </c>
    </row>
    <row r="13" spans="1:18" x14ac:dyDescent="0.2">
      <c r="A13" s="41">
        <v>12</v>
      </c>
      <c r="B13" s="43">
        <v>128</v>
      </c>
      <c r="C13" s="43">
        <v>152</v>
      </c>
      <c r="E13" s="40"/>
      <c r="F13" s="40"/>
      <c r="G13" s="40"/>
      <c r="P13" s="40">
        <v>11</v>
      </c>
      <c r="Q13" s="40">
        <f t="shared" si="0"/>
        <v>0</v>
      </c>
      <c r="R13" s="40">
        <f t="shared" si="1"/>
        <v>0</v>
      </c>
    </row>
    <row r="14" spans="1:18" x14ac:dyDescent="0.2">
      <c r="A14" s="41">
        <v>13</v>
      </c>
      <c r="B14" s="43">
        <v>144</v>
      </c>
      <c r="C14" s="43">
        <v>152</v>
      </c>
      <c r="E14" s="40"/>
      <c r="F14" s="40"/>
      <c r="G14" s="40"/>
      <c r="P14" s="40">
        <v>12</v>
      </c>
      <c r="Q14" s="40">
        <f t="shared" si="0"/>
        <v>0</v>
      </c>
      <c r="R14" s="40">
        <f t="shared" si="1"/>
        <v>0</v>
      </c>
    </row>
    <row r="15" spans="1:18" x14ac:dyDescent="0.2">
      <c r="A15" s="41">
        <v>14</v>
      </c>
      <c r="B15" s="43">
        <v>152</v>
      </c>
      <c r="C15" s="43">
        <v>160</v>
      </c>
      <c r="E15" s="40"/>
      <c r="F15" s="40"/>
      <c r="G15" s="40"/>
      <c r="P15" s="40">
        <v>13</v>
      </c>
      <c r="Q15" s="40">
        <f t="shared" si="0"/>
        <v>0</v>
      </c>
      <c r="R15" s="40">
        <f t="shared" si="1"/>
        <v>0</v>
      </c>
    </row>
    <row r="16" spans="1:18" x14ac:dyDescent="0.2">
      <c r="A16" s="41">
        <v>15</v>
      </c>
      <c r="B16" s="43">
        <v>160</v>
      </c>
      <c r="C16" s="43">
        <v>160</v>
      </c>
      <c r="E16" s="40"/>
      <c r="F16" s="40"/>
      <c r="G16" s="40"/>
      <c r="P16" s="40">
        <v>14</v>
      </c>
      <c r="Q16" s="40">
        <f t="shared" si="0"/>
        <v>0</v>
      </c>
      <c r="R16" s="40">
        <f t="shared" si="1"/>
        <v>0</v>
      </c>
    </row>
    <row r="17" spans="1:18" x14ac:dyDescent="0.2">
      <c r="A17" s="41">
        <v>16</v>
      </c>
      <c r="B17" s="43">
        <v>168</v>
      </c>
      <c r="C17" s="43">
        <v>168</v>
      </c>
      <c r="E17" s="40"/>
      <c r="F17" s="40"/>
      <c r="G17" s="40"/>
      <c r="P17" s="40">
        <v>15</v>
      </c>
      <c r="Q17" s="40">
        <f t="shared" si="0"/>
        <v>0</v>
      </c>
      <c r="R17" s="40">
        <f t="shared" si="1"/>
        <v>0</v>
      </c>
    </row>
    <row r="18" spans="1:18" x14ac:dyDescent="0.2">
      <c r="A18" s="41">
        <v>17</v>
      </c>
      <c r="B18" s="43">
        <v>168</v>
      </c>
      <c r="C18" s="43">
        <v>168</v>
      </c>
      <c r="E18" s="40"/>
      <c r="F18" s="40"/>
      <c r="G18" s="40"/>
      <c r="P18" s="40">
        <v>16</v>
      </c>
      <c r="Q18" s="40">
        <f>COUNTIF($B$2:$B$37,P18)</f>
        <v>1</v>
      </c>
      <c r="R18" s="40">
        <f>COUNTIF($C$2:$C$37,P18)</f>
        <v>0</v>
      </c>
    </row>
    <row r="19" spans="1:18" x14ac:dyDescent="0.2">
      <c r="A19" s="41">
        <v>18</v>
      </c>
      <c r="B19" s="43">
        <v>176</v>
      </c>
      <c r="C19" s="43">
        <v>176</v>
      </c>
      <c r="E19" s="40"/>
      <c r="F19" s="40"/>
      <c r="G19" s="40"/>
      <c r="P19" s="40">
        <v>17</v>
      </c>
      <c r="Q19" s="40">
        <f>COUNTIF($B$2:$B$37,P19)</f>
        <v>0</v>
      </c>
      <c r="R19" s="40">
        <f>COUNTIF($C$2:$C$37,P19)</f>
        <v>0</v>
      </c>
    </row>
    <row r="20" spans="1:18" x14ac:dyDescent="0.2">
      <c r="A20" s="41">
        <v>19</v>
      </c>
      <c r="B20" s="43">
        <v>176</v>
      </c>
      <c r="C20" s="43">
        <v>176</v>
      </c>
      <c r="E20" s="40"/>
      <c r="F20" s="40"/>
      <c r="G20" s="40"/>
      <c r="P20" s="40">
        <v>18</v>
      </c>
      <c r="Q20" s="40">
        <f>COUNTIF($B$2:$B$37,P20)</f>
        <v>0</v>
      </c>
      <c r="R20" s="40">
        <f>COUNTIF($C$2:$C$37,P20)</f>
        <v>0</v>
      </c>
    </row>
    <row r="21" spans="1:18" x14ac:dyDescent="0.2">
      <c r="A21" s="41">
        <v>20</v>
      </c>
      <c r="B21" s="43">
        <v>176</v>
      </c>
      <c r="C21" s="43">
        <v>176</v>
      </c>
      <c r="E21" s="40"/>
      <c r="F21" s="40"/>
      <c r="G21" s="40"/>
      <c r="P21" s="40">
        <v>19</v>
      </c>
      <c r="Q21" s="40">
        <f t="shared" ref="Q21:Q84" si="2">COUNTIF($B$2:$B$37,P21)</f>
        <v>0</v>
      </c>
      <c r="R21" s="40">
        <f t="shared" ref="R21:R84" si="3">COUNTIF($C$2:$C$37,P21)</f>
        <v>0</v>
      </c>
    </row>
    <row r="22" spans="1:18" x14ac:dyDescent="0.2">
      <c r="A22" s="41">
        <v>21</v>
      </c>
      <c r="B22" s="43">
        <v>184</v>
      </c>
      <c r="C22" s="43">
        <v>184</v>
      </c>
      <c r="E22" s="40"/>
      <c r="F22" s="40"/>
      <c r="G22" s="40"/>
      <c r="P22" s="40">
        <v>20</v>
      </c>
      <c r="Q22" s="40">
        <f t="shared" si="2"/>
        <v>0</v>
      </c>
      <c r="R22" s="40">
        <f t="shared" si="3"/>
        <v>0</v>
      </c>
    </row>
    <row r="23" spans="1:18" x14ac:dyDescent="0.2">
      <c r="A23" s="41">
        <v>22</v>
      </c>
      <c r="B23" s="43">
        <v>192</v>
      </c>
      <c r="C23" s="43">
        <v>192</v>
      </c>
      <c r="E23" s="40"/>
      <c r="F23" s="40"/>
      <c r="G23" s="40"/>
      <c r="P23" s="40">
        <v>21</v>
      </c>
      <c r="Q23" s="40">
        <f t="shared" si="2"/>
        <v>0</v>
      </c>
      <c r="R23" s="40">
        <f t="shared" si="3"/>
        <v>0</v>
      </c>
    </row>
    <row r="24" spans="1:18" x14ac:dyDescent="0.2">
      <c r="A24" s="41">
        <v>23</v>
      </c>
      <c r="B24" s="43">
        <v>208</v>
      </c>
      <c r="C24" s="43">
        <v>192</v>
      </c>
      <c r="E24" s="40"/>
      <c r="F24" s="40"/>
      <c r="G24" s="40"/>
      <c r="P24" s="40">
        <v>22</v>
      </c>
      <c r="Q24" s="40">
        <f t="shared" si="2"/>
        <v>0</v>
      </c>
      <c r="R24" s="40">
        <f t="shared" si="3"/>
        <v>0</v>
      </c>
    </row>
    <row r="25" spans="1:18" x14ac:dyDescent="0.2">
      <c r="A25" s="41">
        <v>24</v>
      </c>
      <c r="B25" s="43">
        <v>216</v>
      </c>
      <c r="C25" s="43">
        <v>200</v>
      </c>
      <c r="E25" s="40"/>
      <c r="F25" s="40"/>
      <c r="G25" s="40"/>
      <c r="P25" s="40">
        <v>23</v>
      </c>
      <c r="Q25" s="40">
        <f t="shared" si="2"/>
        <v>0</v>
      </c>
      <c r="R25" s="40">
        <f t="shared" si="3"/>
        <v>0</v>
      </c>
    </row>
    <row r="26" spans="1:18" x14ac:dyDescent="0.2">
      <c r="A26" s="41">
        <v>25</v>
      </c>
      <c r="B26" s="43">
        <v>232</v>
      </c>
      <c r="C26" s="43">
        <v>200</v>
      </c>
      <c r="E26" s="40"/>
      <c r="F26" s="40"/>
      <c r="G26" s="40"/>
      <c r="P26" s="40">
        <v>24</v>
      </c>
      <c r="Q26" s="40">
        <f t="shared" si="2"/>
        <v>1</v>
      </c>
      <c r="R26" s="40">
        <f t="shared" si="3"/>
        <v>0</v>
      </c>
    </row>
    <row r="27" spans="1:18" x14ac:dyDescent="0.2">
      <c r="A27" s="41">
        <v>26</v>
      </c>
      <c r="B27" s="43">
        <v>240</v>
      </c>
      <c r="C27" s="43">
        <v>208</v>
      </c>
      <c r="E27" s="40"/>
      <c r="F27" s="40"/>
      <c r="G27" s="40"/>
      <c r="P27" s="40">
        <v>25</v>
      </c>
      <c r="Q27" s="40">
        <f t="shared" si="2"/>
        <v>0</v>
      </c>
      <c r="R27" s="40">
        <f t="shared" si="3"/>
        <v>0</v>
      </c>
    </row>
    <row r="28" spans="1:18" x14ac:dyDescent="0.2">
      <c r="A28" s="41">
        <v>27</v>
      </c>
      <c r="B28" s="43">
        <v>248</v>
      </c>
      <c r="C28" s="43">
        <v>208</v>
      </c>
      <c r="E28" s="40"/>
      <c r="F28" s="40"/>
      <c r="G28" s="40"/>
      <c r="P28" s="40">
        <v>26</v>
      </c>
      <c r="Q28" s="40">
        <f t="shared" si="2"/>
        <v>0</v>
      </c>
      <c r="R28" s="40">
        <f t="shared" si="3"/>
        <v>0</v>
      </c>
    </row>
    <row r="29" spans="1:18" x14ac:dyDescent="0.2">
      <c r="A29" s="41">
        <v>28</v>
      </c>
      <c r="B29" s="43">
        <v>264</v>
      </c>
      <c r="C29" s="43">
        <v>216</v>
      </c>
      <c r="E29" s="40"/>
      <c r="F29" s="40"/>
      <c r="G29" s="40"/>
      <c r="P29" s="40">
        <v>27</v>
      </c>
      <c r="Q29" s="40">
        <f t="shared" si="2"/>
        <v>0</v>
      </c>
      <c r="R29" s="40">
        <f t="shared" si="3"/>
        <v>0</v>
      </c>
    </row>
    <row r="30" spans="1:18" x14ac:dyDescent="0.2">
      <c r="A30" s="41">
        <v>29</v>
      </c>
      <c r="B30" s="43">
        <v>272</v>
      </c>
      <c r="C30" s="43">
        <v>224</v>
      </c>
      <c r="E30" s="40"/>
      <c r="F30" s="40"/>
      <c r="G30" s="40"/>
      <c r="P30" s="40">
        <v>28</v>
      </c>
      <c r="Q30" s="40">
        <f t="shared" si="2"/>
        <v>0</v>
      </c>
      <c r="R30" s="40">
        <f t="shared" si="3"/>
        <v>0</v>
      </c>
    </row>
    <row r="31" spans="1:18" x14ac:dyDescent="0.2">
      <c r="A31" s="41">
        <v>30</v>
      </c>
      <c r="B31" s="43">
        <v>280</v>
      </c>
      <c r="C31" s="43">
        <v>232</v>
      </c>
      <c r="E31" s="40"/>
      <c r="F31" s="40"/>
      <c r="G31" s="40"/>
      <c r="P31" s="40">
        <v>29</v>
      </c>
      <c r="Q31" s="40">
        <f t="shared" si="2"/>
        <v>0</v>
      </c>
      <c r="R31" s="40">
        <f t="shared" si="3"/>
        <v>0</v>
      </c>
    </row>
    <row r="32" spans="1:18" x14ac:dyDescent="0.2">
      <c r="A32" s="41">
        <v>31</v>
      </c>
      <c r="B32" s="43">
        <v>280</v>
      </c>
      <c r="C32" s="43">
        <v>240</v>
      </c>
      <c r="E32" s="40"/>
      <c r="F32" s="40"/>
      <c r="G32" s="40"/>
      <c r="P32" s="40">
        <v>30</v>
      </c>
      <c r="Q32" s="40">
        <f t="shared" si="2"/>
        <v>0</v>
      </c>
      <c r="R32" s="40">
        <f t="shared" si="3"/>
        <v>0</v>
      </c>
    </row>
    <row r="33" spans="1:18" x14ac:dyDescent="0.2">
      <c r="A33" s="41">
        <v>32</v>
      </c>
      <c r="B33" s="43">
        <v>288</v>
      </c>
      <c r="C33" s="43">
        <v>240</v>
      </c>
      <c r="E33" s="40"/>
      <c r="F33" s="40"/>
      <c r="G33" s="40"/>
      <c r="P33" s="40">
        <v>31</v>
      </c>
      <c r="Q33" s="40">
        <f t="shared" si="2"/>
        <v>0</v>
      </c>
      <c r="R33" s="40">
        <f t="shared" si="3"/>
        <v>0</v>
      </c>
    </row>
    <row r="34" spans="1:18" x14ac:dyDescent="0.2">
      <c r="A34" s="41">
        <v>33</v>
      </c>
      <c r="B34" s="43">
        <v>296</v>
      </c>
      <c r="C34" s="43">
        <v>248</v>
      </c>
      <c r="E34" s="40"/>
      <c r="F34" s="40"/>
      <c r="G34" s="40"/>
      <c r="P34" s="40">
        <v>32</v>
      </c>
      <c r="Q34" s="40">
        <f t="shared" si="2"/>
        <v>1</v>
      </c>
      <c r="R34" s="40">
        <f t="shared" si="3"/>
        <v>0</v>
      </c>
    </row>
    <row r="35" spans="1:18" x14ac:dyDescent="0.2">
      <c r="A35" s="41">
        <v>34</v>
      </c>
      <c r="B35" s="43">
        <v>312</v>
      </c>
      <c r="C35" s="43">
        <v>248</v>
      </c>
      <c r="E35" s="40"/>
      <c r="F35" s="40"/>
      <c r="G35" s="40"/>
      <c r="P35" s="40">
        <v>33</v>
      </c>
      <c r="Q35" s="40">
        <f t="shared" si="2"/>
        <v>0</v>
      </c>
      <c r="R35" s="40">
        <f t="shared" si="3"/>
        <v>0</v>
      </c>
    </row>
    <row r="36" spans="1:18" x14ac:dyDescent="0.2">
      <c r="A36" s="41">
        <v>35</v>
      </c>
      <c r="B36" s="43">
        <v>320</v>
      </c>
      <c r="C36" s="43">
        <v>256</v>
      </c>
      <c r="E36" s="40"/>
      <c r="F36" s="40"/>
      <c r="G36" s="40"/>
      <c r="P36" s="40">
        <v>34</v>
      </c>
      <c r="Q36" s="40">
        <f t="shared" si="2"/>
        <v>0</v>
      </c>
      <c r="R36" s="40">
        <f t="shared" si="3"/>
        <v>0</v>
      </c>
    </row>
    <row r="37" spans="1:18" x14ac:dyDescent="0.2">
      <c r="A37" s="41">
        <v>36</v>
      </c>
      <c r="B37" s="43">
        <v>320</v>
      </c>
      <c r="C37" s="43">
        <v>272</v>
      </c>
      <c r="D37" s="40" t="s">
        <v>157</v>
      </c>
      <c r="E37" s="40" t="s">
        <v>158</v>
      </c>
      <c r="F37" s="40"/>
      <c r="G37" s="40"/>
      <c r="P37" s="40">
        <v>35</v>
      </c>
      <c r="Q37" s="40">
        <f t="shared" si="2"/>
        <v>0</v>
      </c>
      <c r="R37" s="40">
        <f t="shared" si="3"/>
        <v>0</v>
      </c>
    </row>
    <row r="38" spans="1:18" x14ac:dyDescent="0.2">
      <c r="A38" s="41" t="s">
        <v>121</v>
      </c>
      <c r="B38" s="44">
        <f>AVERAGE(B2:B37)</f>
        <v>176</v>
      </c>
      <c r="C38" s="44">
        <f>AVERAGE(C2:C37)</f>
        <v>176</v>
      </c>
      <c r="D38" s="40" t="s">
        <v>149</v>
      </c>
      <c r="E38" s="40" t="s">
        <v>147</v>
      </c>
      <c r="F38" s="40"/>
      <c r="G38" s="40"/>
      <c r="P38" s="40">
        <v>36</v>
      </c>
      <c r="Q38" s="40">
        <f t="shared" si="2"/>
        <v>0</v>
      </c>
      <c r="R38" s="40">
        <f t="shared" si="3"/>
        <v>0</v>
      </c>
    </row>
    <row r="39" spans="1:18" x14ac:dyDescent="0.2">
      <c r="A39" s="41" t="s">
        <v>138</v>
      </c>
      <c r="B39" s="44">
        <f>MEDIAN(B2:B37)</f>
        <v>176</v>
      </c>
      <c r="C39" s="44">
        <f>MEDIAN(C2:C37)</f>
        <v>176</v>
      </c>
      <c r="D39" s="40" t="s">
        <v>148</v>
      </c>
      <c r="E39" s="40" t="s">
        <v>150</v>
      </c>
      <c r="F39" s="40"/>
      <c r="G39" s="40"/>
      <c r="P39" s="40">
        <v>37</v>
      </c>
      <c r="Q39" s="40">
        <f t="shared" si="2"/>
        <v>0</v>
      </c>
      <c r="R39" s="40">
        <f t="shared" si="3"/>
        <v>0</v>
      </c>
    </row>
    <row r="40" spans="1:18" x14ac:dyDescent="0.2">
      <c r="A40" s="41" t="s">
        <v>139</v>
      </c>
      <c r="B40" s="44">
        <f>_xlfn.MODE.SNGL(B2:B37)</f>
        <v>176</v>
      </c>
      <c r="C40" s="44">
        <f>_xlfn.MODE.SNGL(C2:C37)</f>
        <v>176</v>
      </c>
      <c r="D40" s="40" t="s">
        <v>204</v>
      </c>
      <c r="E40" s="40" t="s">
        <v>205</v>
      </c>
      <c r="F40" s="56" t="s">
        <v>209</v>
      </c>
      <c r="G40" s="40"/>
      <c r="P40" s="40">
        <v>38</v>
      </c>
      <c r="Q40" s="40">
        <f t="shared" si="2"/>
        <v>0</v>
      </c>
      <c r="R40" s="40">
        <f t="shared" si="3"/>
        <v>0</v>
      </c>
    </row>
    <row r="41" spans="1:18" x14ac:dyDescent="0.2">
      <c r="A41" s="41" t="s">
        <v>122</v>
      </c>
      <c r="B41" s="44">
        <f>MAX(B2:B37)</f>
        <v>320</v>
      </c>
      <c r="C41" s="44">
        <f>MAX(C2:C37)</f>
        <v>272</v>
      </c>
      <c r="D41" s="40" t="s">
        <v>151</v>
      </c>
      <c r="E41" s="40" t="s">
        <v>152</v>
      </c>
      <c r="F41" s="40"/>
      <c r="G41" s="40"/>
      <c r="P41" s="40">
        <v>39</v>
      </c>
      <c r="Q41" s="40">
        <f t="shared" si="2"/>
        <v>0</v>
      </c>
      <c r="R41" s="40">
        <f t="shared" si="3"/>
        <v>0</v>
      </c>
    </row>
    <row r="42" spans="1:18" x14ac:dyDescent="0.2">
      <c r="A42" s="41" t="s">
        <v>123</v>
      </c>
      <c r="B42" s="44">
        <f>MIN(B2:B37)</f>
        <v>16</v>
      </c>
      <c r="C42" s="44">
        <f>MIN(C2:C37)</f>
        <v>88</v>
      </c>
      <c r="D42" s="40" t="s">
        <v>153</v>
      </c>
      <c r="E42" s="40" t="s">
        <v>154</v>
      </c>
      <c r="F42" s="40"/>
      <c r="G42" s="40"/>
      <c r="P42" s="40">
        <v>40</v>
      </c>
      <c r="Q42" s="40">
        <f t="shared" si="2"/>
        <v>0</v>
      </c>
      <c r="R42" s="40">
        <f t="shared" si="3"/>
        <v>0</v>
      </c>
    </row>
    <row r="43" spans="1:18" x14ac:dyDescent="0.2">
      <c r="A43" s="41" t="s">
        <v>124</v>
      </c>
      <c r="B43" s="44">
        <f>MAX(B2:B37)-MIN(B2:B37)</f>
        <v>304</v>
      </c>
      <c r="C43" s="44">
        <f>MAX(C2:C37)-MIN(C2:C37)</f>
        <v>184</v>
      </c>
      <c r="D43" s="40" t="s">
        <v>206</v>
      </c>
      <c r="E43" s="40" t="s">
        <v>207</v>
      </c>
      <c r="F43" s="40"/>
      <c r="G43" s="40"/>
      <c r="P43" s="40">
        <v>41</v>
      </c>
      <c r="Q43" s="40">
        <f t="shared" si="2"/>
        <v>0</v>
      </c>
      <c r="R43" s="40">
        <f t="shared" si="3"/>
        <v>0</v>
      </c>
    </row>
    <row r="44" spans="1:18" x14ac:dyDescent="0.2">
      <c r="A44" s="41" t="s">
        <v>125</v>
      </c>
      <c r="B44" s="44">
        <f>_xlfn.STDEV.P(B2:B37)</f>
        <v>89.581744171951073</v>
      </c>
      <c r="C44" s="44">
        <f>_xlfn.STDEV.P(C2:C37)</f>
        <v>49.495229848721564</v>
      </c>
      <c r="D44" s="40" t="s">
        <v>155</v>
      </c>
      <c r="E44" s="40" t="s">
        <v>156</v>
      </c>
      <c r="F44" s="56" t="s">
        <v>208</v>
      </c>
      <c r="G44" s="40"/>
      <c r="P44" s="40">
        <v>42</v>
      </c>
      <c r="Q44" s="40">
        <f t="shared" si="2"/>
        <v>0</v>
      </c>
      <c r="R44" s="40">
        <f t="shared" si="3"/>
        <v>0</v>
      </c>
    </row>
    <row r="45" spans="1:18" x14ac:dyDescent="0.2">
      <c r="F45" s="40"/>
      <c r="G45" s="40"/>
      <c r="P45" s="40">
        <v>43</v>
      </c>
      <c r="Q45" s="40">
        <f t="shared" si="2"/>
        <v>0</v>
      </c>
      <c r="R45" s="40">
        <f t="shared" si="3"/>
        <v>0</v>
      </c>
    </row>
    <row r="46" spans="1:18" x14ac:dyDescent="0.2">
      <c r="F46" s="40"/>
      <c r="G46" s="40"/>
      <c r="P46" s="40">
        <v>44</v>
      </c>
      <c r="Q46" s="40">
        <f t="shared" si="2"/>
        <v>0</v>
      </c>
      <c r="R46" s="40">
        <f t="shared" si="3"/>
        <v>0</v>
      </c>
    </row>
    <row r="47" spans="1:18" x14ac:dyDescent="0.2">
      <c r="F47" s="40"/>
      <c r="G47" s="40"/>
      <c r="P47" s="40">
        <v>45</v>
      </c>
      <c r="Q47" s="40">
        <f t="shared" si="2"/>
        <v>0</v>
      </c>
      <c r="R47" s="40">
        <f t="shared" si="3"/>
        <v>0</v>
      </c>
    </row>
    <row r="48" spans="1:18" x14ac:dyDescent="0.2">
      <c r="F48" s="40"/>
      <c r="G48" s="40"/>
      <c r="P48" s="40">
        <v>46</v>
      </c>
      <c r="Q48" s="40">
        <f t="shared" si="2"/>
        <v>0</v>
      </c>
      <c r="R48" s="40">
        <f t="shared" si="3"/>
        <v>0</v>
      </c>
    </row>
    <row r="49" spans="6:18" x14ac:dyDescent="0.2">
      <c r="F49" s="40"/>
      <c r="G49" s="40"/>
      <c r="P49" s="40">
        <v>47</v>
      </c>
      <c r="Q49" s="40">
        <f t="shared" si="2"/>
        <v>0</v>
      </c>
      <c r="R49" s="40">
        <f t="shared" si="3"/>
        <v>0</v>
      </c>
    </row>
    <row r="50" spans="6:18" x14ac:dyDescent="0.2">
      <c r="F50" s="40"/>
      <c r="G50" s="40"/>
      <c r="P50" s="40">
        <v>48</v>
      </c>
      <c r="Q50" s="40">
        <f t="shared" si="2"/>
        <v>1</v>
      </c>
      <c r="R50" s="40">
        <f t="shared" si="3"/>
        <v>0</v>
      </c>
    </row>
    <row r="51" spans="6:18" x14ac:dyDescent="0.2">
      <c r="F51" s="40"/>
      <c r="G51" s="40"/>
      <c r="P51" s="40">
        <v>49</v>
      </c>
      <c r="Q51" s="40">
        <f t="shared" si="2"/>
        <v>0</v>
      </c>
      <c r="R51" s="40">
        <f t="shared" si="3"/>
        <v>0</v>
      </c>
    </row>
    <row r="52" spans="6:18" x14ac:dyDescent="0.2">
      <c r="F52" s="40"/>
      <c r="G52" s="40"/>
      <c r="P52" s="40">
        <v>50</v>
      </c>
      <c r="Q52" s="40">
        <f t="shared" si="2"/>
        <v>0</v>
      </c>
      <c r="R52" s="40">
        <f t="shared" si="3"/>
        <v>0</v>
      </c>
    </row>
    <row r="53" spans="6:18" x14ac:dyDescent="0.2">
      <c r="F53" s="40"/>
      <c r="G53" s="40"/>
      <c r="P53" s="40">
        <v>51</v>
      </c>
      <c r="Q53" s="40">
        <f t="shared" si="2"/>
        <v>0</v>
      </c>
      <c r="R53" s="40">
        <f t="shared" si="3"/>
        <v>0</v>
      </c>
    </row>
    <row r="54" spans="6:18" x14ac:dyDescent="0.2">
      <c r="P54" s="40">
        <v>52</v>
      </c>
      <c r="Q54" s="40">
        <f t="shared" si="2"/>
        <v>0</v>
      </c>
      <c r="R54" s="40">
        <f t="shared" si="3"/>
        <v>0</v>
      </c>
    </row>
    <row r="55" spans="6:18" x14ac:dyDescent="0.2">
      <c r="P55" s="40">
        <v>53</v>
      </c>
      <c r="Q55" s="40">
        <f t="shared" si="2"/>
        <v>0</v>
      </c>
      <c r="R55" s="40">
        <f t="shared" si="3"/>
        <v>0</v>
      </c>
    </row>
    <row r="56" spans="6:18" x14ac:dyDescent="0.2">
      <c r="P56" s="40">
        <v>54</v>
      </c>
      <c r="Q56" s="40">
        <f t="shared" si="2"/>
        <v>0</v>
      </c>
      <c r="R56" s="40">
        <f t="shared" si="3"/>
        <v>0</v>
      </c>
    </row>
    <row r="57" spans="6:18" x14ac:dyDescent="0.2">
      <c r="P57" s="40">
        <v>55</v>
      </c>
      <c r="Q57" s="40">
        <f t="shared" si="2"/>
        <v>0</v>
      </c>
      <c r="R57" s="40">
        <f t="shared" si="3"/>
        <v>0</v>
      </c>
    </row>
    <row r="58" spans="6:18" x14ac:dyDescent="0.2">
      <c r="P58" s="40">
        <v>56</v>
      </c>
      <c r="Q58" s="40">
        <f t="shared" si="2"/>
        <v>1</v>
      </c>
      <c r="R58" s="40">
        <f t="shared" si="3"/>
        <v>0</v>
      </c>
    </row>
    <row r="59" spans="6:18" x14ac:dyDescent="0.2">
      <c r="P59" s="40">
        <v>57</v>
      </c>
      <c r="Q59" s="40">
        <f t="shared" si="2"/>
        <v>0</v>
      </c>
      <c r="R59" s="40">
        <f t="shared" si="3"/>
        <v>0</v>
      </c>
    </row>
    <row r="60" spans="6:18" x14ac:dyDescent="0.2">
      <c r="P60" s="40">
        <v>58</v>
      </c>
      <c r="Q60" s="40">
        <f t="shared" si="2"/>
        <v>0</v>
      </c>
      <c r="R60" s="40">
        <f t="shared" si="3"/>
        <v>0</v>
      </c>
    </row>
    <row r="61" spans="6:18" x14ac:dyDescent="0.2">
      <c r="P61" s="40">
        <v>59</v>
      </c>
      <c r="Q61" s="40">
        <f t="shared" si="2"/>
        <v>0</v>
      </c>
      <c r="R61" s="40">
        <f t="shared" si="3"/>
        <v>0</v>
      </c>
    </row>
    <row r="62" spans="6:18" x14ac:dyDescent="0.2">
      <c r="P62" s="40">
        <v>60</v>
      </c>
      <c r="Q62" s="40">
        <f t="shared" si="2"/>
        <v>0</v>
      </c>
      <c r="R62" s="40">
        <f t="shared" si="3"/>
        <v>0</v>
      </c>
    </row>
    <row r="63" spans="6:18" x14ac:dyDescent="0.2">
      <c r="P63" s="40">
        <v>61</v>
      </c>
      <c r="Q63" s="40">
        <f t="shared" si="2"/>
        <v>0</v>
      </c>
      <c r="R63" s="40">
        <f t="shared" si="3"/>
        <v>0</v>
      </c>
    </row>
    <row r="64" spans="6:18" x14ac:dyDescent="0.2">
      <c r="P64" s="40">
        <v>62</v>
      </c>
      <c r="Q64" s="40">
        <f t="shared" si="2"/>
        <v>0</v>
      </c>
      <c r="R64" s="40">
        <f t="shared" si="3"/>
        <v>0</v>
      </c>
    </row>
    <row r="65" spans="16:18" x14ac:dyDescent="0.2">
      <c r="P65" s="40">
        <v>63</v>
      </c>
      <c r="Q65" s="40">
        <f t="shared" si="2"/>
        <v>0</v>
      </c>
      <c r="R65" s="40">
        <f t="shared" si="3"/>
        <v>0</v>
      </c>
    </row>
    <row r="66" spans="16:18" x14ac:dyDescent="0.2">
      <c r="P66" s="40">
        <v>64</v>
      </c>
      <c r="Q66" s="40">
        <f t="shared" si="2"/>
        <v>1</v>
      </c>
      <c r="R66" s="40">
        <f t="shared" si="3"/>
        <v>0</v>
      </c>
    </row>
    <row r="67" spans="16:18" x14ac:dyDescent="0.2">
      <c r="P67" s="40">
        <v>65</v>
      </c>
      <c r="Q67" s="40">
        <f t="shared" si="2"/>
        <v>0</v>
      </c>
      <c r="R67" s="40">
        <f t="shared" si="3"/>
        <v>0</v>
      </c>
    </row>
    <row r="68" spans="16:18" x14ac:dyDescent="0.2">
      <c r="P68" s="40">
        <v>66</v>
      </c>
      <c r="Q68" s="40">
        <f t="shared" si="2"/>
        <v>0</v>
      </c>
      <c r="R68" s="40">
        <f t="shared" si="3"/>
        <v>0</v>
      </c>
    </row>
    <row r="69" spans="16:18" x14ac:dyDescent="0.2">
      <c r="P69" s="40">
        <v>67</v>
      </c>
      <c r="Q69" s="40">
        <f t="shared" si="2"/>
        <v>0</v>
      </c>
      <c r="R69" s="40">
        <f t="shared" si="3"/>
        <v>0</v>
      </c>
    </row>
    <row r="70" spans="16:18" x14ac:dyDescent="0.2">
      <c r="P70" s="40">
        <v>68</v>
      </c>
      <c r="Q70" s="40">
        <f t="shared" si="2"/>
        <v>0</v>
      </c>
      <c r="R70" s="40">
        <f t="shared" si="3"/>
        <v>0</v>
      </c>
    </row>
    <row r="71" spans="16:18" x14ac:dyDescent="0.2">
      <c r="P71" s="40">
        <v>69</v>
      </c>
      <c r="Q71" s="40">
        <f t="shared" si="2"/>
        <v>0</v>
      </c>
      <c r="R71" s="40">
        <f t="shared" si="3"/>
        <v>0</v>
      </c>
    </row>
    <row r="72" spans="16:18" x14ac:dyDescent="0.2">
      <c r="P72" s="40">
        <v>70</v>
      </c>
      <c r="Q72" s="40">
        <f t="shared" si="2"/>
        <v>0</v>
      </c>
      <c r="R72" s="40">
        <f t="shared" si="3"/>
        <v>0</v>
      </c>
    </row>
    <row r="73" spans="16:18" x14ac:dyDescent="0.2">
      <c r="P73" s="40">
        <v>71</v>
      </c>
      <c r="Q73" s="40">
        <f t="shared" si="2"/>
        <v>0</v>
      </c>
      <c r="R73" s="40">
        <f t="shared" si="3"/>
        <v>0</v>
      </c>
    </row>
    <row r="74" spans="16:18" x14ac:dyDescent="0.2">
      <c r="P74" s="40">
        <v>72</v>
      </c>
      <c r="Q74" s="40">
        <f t="shared" si="2"/>
        <v>1</v>
      </c>
      <c r="R74" s="40">
        <f t="shared" si="3"/>
        <v>0</v>
      </c>
    </row>
    <row r="75" spans="16:18" x14ac:dyDescent="0.2">
      <c r="P75" s="40">
        <v>73</v>
      </c>
      <c r="Q75" s="40">
        <f t="shared" si="2"/>
        <v>0</v>
      </c>
      <c r="R75" s="40">
        <f t="shared" si="3"/>
        <v>0</v>
      </c>
    </row>
    <row r="76" spans="16:18" x14ac:dyDescent="0.2">
      <c r="P76" s="40">
        <v>74</v>
      </c>
      <c r="Q76" s="40">
        <f t="shared" si="2"/>
        <v>0</v>
      </c>
      <c r="R76" s="40">
        <f t="shared" si="3"/>
        <v>0</v>
      </c>
    </row>
    <row r="77" spans="16:18" x14ac:dyDescent="0.2">
      <c r="P77" s="40">
        <v>75</v>
      </c>
      <c r="Q77" s="40">
        <f t="shared" si="2"/>
        <v>0</v>
      </c>
      <c r="R77" s="40">
        <f t="shared" si="3"/>
        <v>0</v>
      </c>
    </row>
    <row r="78" spans="16:18" x14ac:dyDescent="0.2">
      <c r="P78" s="40">
        <v>76</v>
      </c>
      <c r="Q78" s="40">
        <f t="shared" si="2"/>
        <v>0</v>
      </c>
      <c r="R78" s="40">
        <f t="shared" si="3"/>
        <v>0</v>
      </c>
    </row>
    <row r="79" spans="16:18" x14ac:dyDescent="0.2">
      <c r="P79" s="40">
        <v>77</v>
      </c>
      <c r="Q79" s="40">
        <f t="shared" si="2"/>
        <v>0</v>
      </c>
      <c r="R79" s="40">
        <f t="shared" si="3"/>
        <v>0</v>
      </c>
    </row>
    <row r="80" spans="16:18" x14ac:dyDescent="0.2">
      <c r="P80" s="40">
        <v>78</v>
      </c>
      <c r="Q80" s="40">
        <f t="shared" si="2"/>
        <v>0</v>
      </c>
      <c r="R80" s="40">
        <f t="shared" si="3"/>
        <v>0</v>
      </c>
    </row>
    <row r="81" spans="16:18" x14ac:dyDescent="0.2">
      <c r="P81" s="40">
        <v>79</v>
      </c>
      <c r="Q81" s="40">
        <f t="shared" si="2"/>
        <v>0</v>
      </c>
      <c r="R81" s="40">
        <f t="shared" si="3"/>
        <v>0</v>
      </c>
    </row>
    <row r="82" spans="16:18" x14ac:dyDescent="0.2">
      <c r="P82" s="40">
        <v>80</v>
      </c>
      <c r="Q82" s="40">
        <f t="shared" si="2"/>
        <v>0</v>
      </c>
      <c r="R82" s="40">
        <f t="shared" si="3"/>
        <v>0</v>
      </c>
    </row>
    <row r="83" spans="16:18" x14ac:dyDescent="0.2">
      <c r="P83" s="40">
        <v>81</v>
      </c>
      <c r="Q83" s="40">
        <f t="shared" si="2"/>
        <v>0</v>
      </c>
      <c r="R83" s="40">
        <f t="shared" si="3"/>
        <v>0</v>
      </c>
    </row>
    <row r="84" spans="16:18" x14ac:dyDescent="0.2">
      <c r="P84" s="40">
        <v>82</v>
      </c>
      <c r="Q84" s="40">
        <f t="shared" si="2"/>
        <v>0</v>
      </c>
      <c r="R84" s="40">
        <f t="shared" si="3"/>
        <v>0</v>
      </c>
    </row>
    <row r="85" spans="16:18" x14ac:dyDescent="0.2">
      <c r="P85" s="40">
        <v>83</v>
      </c>
      <c r="Q85" s="40">
        <f t="shared" ref="Q85:Q148" si="4">COUNTIF($B$2:$B$37,P85)</f>
        <v>0</v>
      </c>
      <c r="R85" s="40">
        <f t="shared" ref="R85:R148" si="5">COUNTIF($C$2:$C$37,P85)</f>
        <v>0</v>
      </c>
    </row>
    <row r="86" spans="16:18" x14ac:dyDescent="0.2">
      <c r="P86" s="40">
        <v>84</v>
      </c>
      <c r="Q86" s="40">
        <f t="shared" si="4"/>
        <v>0</v>
      </c>
      <c r="R86" s="40">
        <f t="shared" si="5"/>
        <v>0</v>
      </c>
    </row>
    <row r="87" spans="16:18" x14ac:dyDescent="0.2">
      <c r="P87" s="40">
        <v>85</v>
      </c>
      <c r="Q87" s="40">
        <f t="shared" si="4"/>
        <v>0</v>
      </c>
      <c r="R87" s="40">
        <f t="shared" si="5"/>
        <v>0</v>
      </c>
    </row>
    <row r="88" spans="16:18" x14ac:dyDescent="0.2">
      <c r="P88" s="40">
        <v>86</v>
      </c>
      <c r="Q88" s="40">
        <f t="shared" si="4"/>
        <v>0</v>
      </c>
      <c r="R88" s="40">
        <f t="shared" si="5"/>
        <v>0</v>
      </c>
    </row>
    <row r="89" spans="16:18" x14ac:dyDescent="0.2">
      <c r="P89" s="40">
        <v>87</v>
      </c>
      <c r="Q89" s="40">
        <f t="shared" si="4"/>
        <v>0</v>
      </c>
      <c r="R89" s="40">
        <f t="shared" si="5"/>
        <v>0</v>
      </c>
    </row>
    <row r="90" spans="16:18" x14ac:dyDescent="0.2">
      <c r="P90" s="40">
        <v>88</v>
      </c>
      <c r="Q90" s="40">
        <f t="shared" si="4"/>
        <v>1</v>
      </c>
      <c r="R90" s="40">
        <f t="shared" si="5"/>
        <v>1</v>
      </c>
    </row>
    <row r="91" spans="16:18" x14ac:dyDescent="0.2">
      <c r="P91" s="40">
        <v>89</v>
      </c>
      <c r="Q91" s="40">
        <f t="shared" si="4"/>
        <v>0</v>
      </c>
      <c r="R91" s="40">
        <f t="shared" si="5"/>
        <v>0</v>
      </c>
    </row>
    <row r="92" spans="16:18" x14ac:dyDescent="0.2">
      <c r="P92" s="40">
        <v>90</v>
      </c>
      <c r="Q92" s="40">
        <f t="shared" si="4"/>
        <v>0</v>
      </c>
      <c r="R92" s="40">
        <f t="shared" si="5"/>
        <v>0</v>
      </c>
    </row>
    <row r="93" spans="16:18" x14ac:dyDescent="0.2">
      <c r="P93" s="40">
        <v>91</v>
      </c>
      <c r="Q93" s="40">
        <f t="shared" si="4"/>
        <v>0</v>
      </c>
      <c r="R93" s="40">
        <f t="shared" si="5"/>
        <v>0</v>
      </c>
    </row>
    <row r="94" spans="16:18" x14ac:dyDescent="0.2">
      <c r="P94" s="40">
        <v>92</v>
      </c>
      <c r="Q94" s="40">
        <f t="shared" si="4"/>
        <v>0</v>
      </c>
      <c r="R94" s="40">
        <f t="shared" si="5"/>
        <v>0</v>
      </c>
    </row>
    <row r="95" spans="16:18" x14ac:dyDescent="0.2">
      <c r="P95" s="40">
        <v>93</v>
      </c>
      <c r="Q95" s="40">
        <f t="shared" si="4"/>
        <v>0</v>
      </c>
      <c r="R95" s="40">
        <f t="shared" si="5"/>
        <v>0</v>
      </c>
    </row>
    <row r="96" spans="16:18" x14ac:dyDescent="0.2">
      <c r="P96" s="40">
        <v>94</v>
      </c>
      <c r="Q96" s="40">
        <f t="shared" si="4"/>
        <v>0</v>
      </c>
      <c r="R96" s="40">
        <f t="shared" si="5"/>
        <v>0</v>
      </c>
    </row>
    <row r="97" spans="16:18" x14ac:dyDescent="0.2">
      <c r="P97" s="40">
        <v>95</v>
      </c>
      <c r="Q97" s="40">
        <f t="shared" si="4"/>
        <v>0</v>
      </c>
      <c r="R97" s="40">
        <f t="shared" si="5"/>
        <v>0</v>
      </c>
    </row>
    <row r="98" spans="16:18" x14ac:dyDescent="0.2">
      <c r="P98" s="40">
        <v>96</v>
      </c>
      <c r="Q98" s="40">
        <f t="shared" si="4"/>
        <v>0</v>
      </c>
      <c r="R98" s="40">
        <f t="shared" si="5"/>
        <v>1</v>
      </c>
    </row>
    <row r="99" spans="16:18" x14ac:dyDescent="0.2">
      <c r="P99" s="40">
        <v>97</v>
      </c>
      <c r="Q99" s="40">
        <f t="shared" si="4"/>
        <v>0</v>
      </c>
      <c r="R99" s="40">
        <f t="shared" si="5"/>
        <v>0</v>
      </c>
    </row>
    <row r="100" spans="16:18" x14ac:dyDescent="0.2">
      <c r="P100" s="40">
        <v>98</v>
      </c>
      <c r="Q100" s="40">
        <f t="shared" si="4"/>
        <v>0</v>
      </c>
      <c r="R100" s="40">
        <f t="shared" si="5"/>
        <v>0</v>
      </c>
    </row>
    <row r="101" spans="16:18" x14ac:dyDescent="0.2">
      <c r="P101" s="40">
        <v>99</v>
      </c>
      <c r="Q101" s="40">
        <f t="shared" si="4"/>
        <v>0</v>
      </c>
      <c r="R101" s="40">
        <f t="shared" si="5"/>
        <v>0</v>
      </c>
    </row>
    <row r="102" spans="16:18" x14ac:dyDescent="0.2">
      <c r="P102" s="40">
        <v>100</v>
      </c>
      <c r="Q102" s="40">
        <f t="shared" si="4"/>
        <v>0</v>
      </c>
      <c r="R102" s="40">
        <f t="shared" si="5"/>
        <v>0</v>
      </c>
    </row>
    <row r="103" spans="16:18" x14ac:dyDescent="0.2">
      <c r="P103" s="40">
        <v>101</v>
      </c>
      <c r="Q103" s="40">
        <f t="shared" si="4"/>
        <v>0</v>
      </c>
      <c r="R103" s="40">
        <f t="shared" si="5"/>
        <v>0</v>
      </c>
    </row>
    <row r="104" spans="16:18" x14ac:dyDescent="0.2">
      <c r="P104" s="40">
        <v>102</v>
      </c>
      <c r="Q104" s="40">
        <f t="shared" si="4"/>
        <v>0</v>
      </c>
      <c r="R104" s="40">
        <f t="shared" si="5"/>
        <v>0</v>
      </c>
    </row>
    <row r="105" spans="16:18" x14ac:dyDescent="0.2">
      <c r="P105" s="40">
        <v>103</v>
      </c>
      <c r="Q105" s="40">
        <f t="shared" si="4"/>
        <v>0</v>
      </c>
      <c r="R105" s="40">
        <f t="shared" si="5"/>
        <v>0</v>
      </c>
    </row>
    <row r="106" spans="16:18" x14ac:dyDescent="0.2">
      <c r="P106" s="40">
        <v>104</v>
      </c>
      <c r="Q106" s="40">
        <f t="shared" si="4"/>
        <v>1</v>
      </c>
      <c r="R106" s="40">
        <f t="shared" si="5"/>
        <v>2</v>
      </c>
    </row>
    <row r="107" spans="16:18" x14ac:dyDescent="0.2">
      <c r="P107" s="40">
        <v>105</v>
      </c>
      <c r="Q107" s="40">
        <f t="shared" si="4"/>
        <v>0</v>
      </c>
      <c r="R107" s="40">
        <f t="shared" si="5"/>
        <v>0</v>
      </c>
    </row>
    <row r="108" spans="16:18" x14ac:dyDescent="0.2">
      <c r="P108" s="40">
        <v>106</v>
      </c>
      <c r="Q108" s="40">
        <f t="shared" si="4"/>
        <v>0</v>
      </c>
      <c r="R108" s="40">
        <f t="shared" si="5"/>
        <v>0</v>
      </c>
    </row>
    <row r="109" spans="16:18" x14ac:dyDescent="0.2">
      <c r="P109" s="40">
        <v>107</v>
      </c>
      <c r="Q109" s="40">
        <f t="shared" si="4"/>
        <v>0</v>
      </c>
      <c r="R109" s="40">
        <f t="shared" si="5"/>
        <v>0</v>
      </c>
    </row>
    <row r="110" spans="16:18" x14ac:dyDescent="0.2">
      <c r="P110" s="40">
        <v>108</v>
      </c>
      <c r="Q110" s="40">
        <f t="shared" si="4"/>
        <v>0</v>
      </c>
      <c r="R110" s="40">
        <f t="shared" si="5"/>
        <v>0</v>
      </c>
    </row>
    <row r="111" spans="16:18" x14ac:dyDescent="0.2">
      <c r="P111" s="40">
        <v>109</v>
      </c>
      <c r="Q111" s="40">
        <f t="shared" si="4"/>
        <v>0</v>
      </c>
      <c r="R111" s="40">
        <f t="shared" si="5"/>
        <v>0</v>
      </c>
    </row>
    <row r="112" spans="16:18" x14ac:dyDescent="0.2">
      <c r="P112" s="40">
        <v>110</v>
      </c>
      <c r="Q112" s="40">
        <f t="shared" si="4"/>
        <v>0</v>
      </c>
      <c r="R112" s="40">
        <f t="shared" si="5"/>
        <v>0</v>
      </c>
    </row>
    <row r="113" spans="16:18" x14ac:dyDescent="0.2">
      <c r="P113" s="40">
        <v>111</v>
      </c>
      <c r="Q113" s="40">
        <f t="shared" si="4"/>
        <v>0</v>
      </c>
      <c r="R113" s="40">
        <f t="shared" si="5"/>
        <v>0</v>
      </c>
    </row>
    <row r="114" spans="16:18" x14ac:dyDescent="0.2">
      <c r="P114" s="40">
        <v>112</v>
      </c>
      <c r="Q114" s="40">
        <f t="shared" si="4"/>
        <v>1</v>
      </c>
      <c r="R114" s="40">
        <f t="shared" si="5"/>
        <v>1</v>
      </c>
    </row>
    <row r="115" spans="16:18" x14ac:dyDescent="0.2">
      <c r="P115" s="40">
        <v>113</v>
      </c>
      <c r="Q115" s="40">
        <f t="shared" si="4"/>
        <v>0</v>
      </c>
      <c r="R115" s="40">
        <f t="shared" si="5"/>
        <v>0</v>
      </c>
    </row>
    <row r="116" spans="16:18" x14ac:dyDescent="0.2">
      <c r="P116" s="40">
        <v>114</v>
      </c>
      <c r="Q116" s="40">
        <f t="shared" si="4"/>
        <v>0</v>
      </c>
      <c r="R116" s="40">
        <f t="shared" si="5"/>
        <v>0</v>
      </c>
    </row>
    <row r="117" spans="16:18" x14ac:dyDescent="0.2">
      <c r="P117" s="40">
        <v>115</v>
      </c>
      <c r="Q117" s="40">
        <f t="shared" si="4"/>
        <v>0</v>
      </c>
      <c r="R117" s="40">
        <f t="shared" si="5"/>
        <v>0</v>
      </c>
    </row>
    <row r="118" spans="16:18" x14ac:dyDescent="0.2">
      <c r="P118" s="40">
        <v>116</v>
      </c>
      <c r="Q118" s="40">
        <f t="shared" si="4"/>
        <v>0</v>
      </c>
      <c r="R118" s="40">
        <f t="shared" si="5"/>
        <v>0</v>
      </c>
    </row>
    <row r="119" spans="16:18" x14ac:dyDescent="0.2">
      <c r="P119" s="40">
        <v>117</v>
      </c>
      <c r="Q119" s="40">
        <f t="shared" si="4"/>
        <v>0</v>
      </c>
      <c r="R119" s="40">
        <f t="shared" si="5"/>
        <v>0</v>
      </c>
    </row>
    <row r="120" spans="16:18" x14ac:dyDescent="0.2">
      <c r="P120" s="40">
        <v>118</v>
      </c>
      <c r="Q120" s="40">
        <f t="shared" si="4"/>
        <v>0</v>
      </c>
      <c r="R120" s="40">
        <f t="shared" si="5"/>
        <v>0</v>
      </c>
    </row>
    <row r="121" spans="16:18" x14ac:dyDescent="0.2">
      <c r="P121" s="40">
        <v>119</v>
      </c>
      <c r="Q121" s="40">
        <f t="shared" si="4"/>
        <v>0</v>
      </c>
      <c r="R121" s="40">
        <f t="shared" si="5"/>
        <v>0</v>
      </c>
    </row>
    <row r="122" spans="16:18" x14ac:dyDescent="0.2">
      <c r="P122" s="40">
        <v>120</v>
      </c>
      <c r="Q122" s="40">
        <f t="shared" si="4"/>
        <v>1</v>
      </c>
      <c r="R122" s="40">
        <f t="shared" si="5"/>
        <v>2</v>
      </c>
    </row>
    <row r="123" spans="16:18" x14ac:dyDescent="0.2">
      <c r="P123" s="40">
        <v>121</v>
      </c>
      <c r="Q123" s="40">
        <f t="shared" si="4"/>
        <v>0</v>
      </c>
      <c r="R123" s="40">
        <f t="shared" si="5"/>
        <v>0</v>
      </c>
    </row>
    <row r="124" spans="16:18" x14ac:dyDescent="0.2">
      <c r="P124" s="40">
        <v>122</v>
      </c>
      <c r="Q124" s="40">
        <f t="shared" si="4"/>
        <v>0</v>
      </c>
      <c r="R124" s="40">
        <f t="shared" si="5"/>
        <v>0</v>
      </c>
    </row>
    <row r="125" spans="16:18" x14ac:dyDescent="0.2">
      <c r="P125" s="40">
        <v>123</v>
      </c>
      <c r="Q125" s="40">
        <f t="shared" si="4"/>
        <v>0</v>
      </c>
      <c r="R125" s="40">
        <f t="shared" si="5"/>
        <v>0</v>
      </c>
    </row>
    <row r="126" spans="16:18" x14ac:dyDescent="0.2">
      <c r="P126" s="40">
        <v>124</v>
      </c>
      <c r="Q126" s="40">
        <f t="shared" si="4"/>
        <v>0</v>
      </c>
      <c r="R126" s="40">
        <f t="shared" si="5"/>
        <v>0</v>
      </c>
    </row>
    <row r="127" spans="16:18" x14ac:dyDescent="0.2">
      <c r="P127" s="40">
        <v>125</v>
      </c>
      <c r="Q127" s="40">
        <f t="shared" si="4"/>
        <v>0</v>
      </c>
      <c r="R127" s="40">
        <f t="shared" si="5"/>
        <v>0</v>
      </c>
    </row>
    <row r="128" spans="16:18" x14ac:dyDescent="0.2">
      <c r="P128" s="40">
        <v>126</v>
      </c>
      <c r="Q128" s="40">
        <f t="shared" si="4"/>
        <v>0</v>
      </c>
      <c r="R128" s="40">
        <f t="shared" si="5"/>
        <v>0</v>
      </c>
    </row>
    <row r="129" spans="16:18" x14ac:dyDescent="0.2">
      <c r="P129" s="40">
        <v>127</v>
      </c>
      <c r="Q129" s="40">
        <f t="shared" si="4"/>
        <v>0</v>
      </c>
      <c r="R129" s="40">
        <f t="shared" si="5"/>
        <v>0</v>
      </c>
    </row>
    <row r="130" spans="16:18" x14ac:dyDescent="0.2">
      <c r="P130" s="40">
        <v>128</v>
      </c>
      <c r="Q130" s="40">
        <f t="shared" si="4"/>
        <v>1</v>
      </c>
      <c r="R130" s="40">
        <f t="shared" si="5"/>
        <v>1</v>
      </c>
    </row>
    <row r="131" spans="16:18" x14ac:dyDescent="0.2">
      <c r="P131" s="40">
        <v>129</v>
      </c>
      <c r="Q131" s="40">
        <f t="shared" si="4"/>
        <v>0</v>
      </c>
      <c r="R131" s="40">
        <f t="shared" si="5"/>
        <v>0</v>
      </c>
    </row>
    <row r="132" spans="16:18" x14ac:dyDescent="0.2">
      <c r="P132" s="40">
        <v>130</v>
      </c>
      <c r="Q132" s="40">
        <f t="shared" si="4"/>
        <v>0</v>
      </c>
      <c r="R132" s="40">
        <f t="shared" si="5"/>
        <v>0</v>
      </c>
    </row>
    <row r="133" spans="16:18" x14ac:dyDescent="0.2">
      <c r="P133" s="40">
        <v>131</v>
      </c>
      <c r="Q133" s="40">
        <f t="shared" si="4"/>
        <v>0</v>
      </c>
      <c r="R133" s="40">
        <f t="shared" si="5"/>
        <v>0</v>
      </c>
    </row>
    <row r="134" spans="16:18" x14ac:dyDescent="0.2">
      <c r="P134" s="40">
        <v>132</v>
      </c>
      <c r="Q134" s="40">
        <f t="shared" si="4"/>
        <v>0</v>
      </c>
      <c r="R134" s="40">
        <f t="shared" si="5"/>
        <v>0</v>
      </c>
    </row>
    <row r="135" spans="16:18" x14ac:dyDescent="0.2">
      <c r="P135" s="40">
        <v>133</v>
      </c>
      <c r="Q135" s="40">
        <f t="shared" si="4"/>
        <v>0</v>
      </c>
      <c r="R135" s="40">
        <f t="shared" si="5"/>
        <v>0</v>
      </c>
    </row>
    <row r="136" spans="16:18" x14ac:dyDescent="0.2">
      <c r="P136" s="40">
        <v>134</v>
      </c>
      <c r="Q136" s="40">
        <f t="shared" si="4"/>
        <v>0</v>
      </c>
      <c r="R136" s="40">
        <f t="shared" si="5"/>
        <v>0</v>
      </c>
    </row>
    <row r="137" spans="16:18" x14ac:dyDescent="0.2">
      <c r="P137" s="40">
        <v>135</v>
      </c>
      <c r="Q137" s="40">
        <f t="shared" si="4"/>
        <v>0</v>
      </c>
      <c r="R137" s="40">
        <f t="shared" si="5"/>
        <v>0</v>
      </c>
    </row>
    <row r="138" spans="16:18" x14ac:dyDescent="0.2">
      <c r="P138" s="40">
        <v>136</v>
      </c>
      <c r="Q138" s="40">
        <f t="shared" si="4"/>
        <v>0</v>
      </c>
      <c r="R138" s="40">
        <f t="shared" si="5"/>
        <v>2</v>
      </c>
    </row>
    <row r="139" spans="16:18" x14ac:dyDescent="0.2">
      <c r="P139" s="40">
        <v>137</v>
      </c>
      <c r="Q139" s="40">
        <f t="shared" si="4"/>
        <v>0</v>
      </c>
      <c r="R139" s="40">
        <f t="shared" si="5"/>
        <v>0</v>
      </c>
    </row>
    <row r="140" spans="16:18" x14ac:dyDescent="0.2">
      <c r="P140" s="40">
        <v>138</v>
      </c>
      <c r="Q140" s="40">
        <f t="shared" si="4"/>
        <v>0</v>
      </c>
      <c r="R140" s="40">
        <f t="shared" si="5"/>
        <v>0</v>
      </c>
    </row>
    <row r="141" spans="16:18" x14ac:dyDescent="0.2">
      <c r="P141" s="40">
        <v>139</v>
      </c>
      <c r="Q141" s="40">
        <f t="shared" si="4"/>
        <v>0</v>
      </c>
      <c r="R141" s="40">
        <f t="shared" si="5"/>
        <v>0</v>
      </c>
    </row>
    <row r="142" spans="16:18" x14ac:dyDescent="0.2">
      <c r="P142" s="40">
        <v>140</v>
      </c>
      <c r="Q142" s="40">
        <f t="shared" si="4"/>
        <v>0</v>
      </c>
      <c r="R142" s="40">
        <f t="shared" si="5"/>
        <v>0</v>
      </c>
    </row>
    <row r="143" spans="16:18" x14ac:dyDescent="0.2">
      <c r="P143" s="40">
        <v>141</v>
      </c>
      <c r="Q143" s="40">
        <f t="shared" si="4"/>
        <v>0</v>
      </c>
      <c r="R143" s="40">
        <f t="shared" si="5"/>
        <v>0</v>
      </c>
    </row>
    <row r="144" spans="16:18" x14ac:dyDescent="0.2">
      <c r="P144" s="40">
        <v>142</v>
      </c>
      <c r="Q144" s="40">
        <f t="shared" si="4"/>
        <v>0</v>
      </c>
      <c r="R144" s="40">
        <f t="shared" si="5"/>
        <v>0</v>
      </c>
    </row>
    <row r="145" spans="16:18" x14ac:dyDescent="0.2">
      <c r="P145" s="40">
        <v>143</v>
      </c>
      <c r="Q145" s="40">
        <f t="shared" si="4"/>
        <v>0</v>
      </c>
      <c r="R145" s="40">
        <f t="shared" si="5"/>
        <v>0</v>
      </c>
    </row>
    <row r="146" spans="16:18" x14ac:dyDescent="0.2">
      <c r="P146" s="40">
        <v>144</v>
      </c>
      <c r="Q146" s="40">
        <f t="shared" si="4"/>
        <v>1</v>
      </c>
      <c r="R146" s="40">
        <f t="shared" si="5"/>
        <v>1</v>
      </c>
    </row>
    <row r="147" spans="16:18" x14ac:dyDescent="0.2">
      <c r="P147" s="40">
        <v>145</v>
      </c>
      <c r="Q147" s="40">
        <f t="shared" si="4"/>
        <v>0</v>
      </c>
      <c r="R147" s="40">
        <f t="shared" si="5"/>
        <v>0</v>
      </c>
    </row>
    <row r="148" spans="16:18" x14ac:dyDescent="0.2">
      <c r="P148" s="40">
        <v>146</v>
      </c>
      <c r="Q148" s="40">
        <f t="shared" si="4"/>
        <v>0</v>
      </c>
      <c r="R148" s="40">
        <f t="shared" si="5"/>
        <v>0</v>
      </c>
    </row>
    <row r="149" spans="16:18" x14ac:dyDescent="0.2">
      <c r="P149" s="40">
        <v>147</v>
      </c>
      <c r="Q149" s="40">
        <f t="shared" ref="Q149:Q212" si="6">COUNTIF($B$2:$B$37,P149)</f>
        <v>0</v>
      </c>
      <c r="R149" s="40">
        <f t="shared" ref="R149:R212" si="7">COUNTIF($C$2:$C$37,P149)</f>
        <v>0</v>
      </c>
    </row>
    <row r="150" spans="16:18" x14ac:dyDescent="0.2">
      <c r="P150" s="40">
        <v>148</v>
      </c>
      <c r="Q150" s="40">
        <f t="shared" si="6"/>
        <v>0</v>
      </c>
      <c r="R150" s="40">
        <f t="shared" si="7"/>
        <v>0</v>
      </c>
    </row>
    <row r="151" spans="16:18" x14ac:dyDescent="0.2">
      <c r="P151" s="40">
        <v>149</v>
      </c>
      <c r="Q151" s="40">
        <f t="shared" si="6"/>
        <v>0</v>
      </c>
      <c r="R151" s="40">
        <f t="shared" si="7"/>
        <v>0</v>
      </c>
    </row>
    <row r="152" spans="16:18" x14ac:dyDescent="0.2">
      <c r="P152" s="40">
        <v>150</v>
      </c>
      <c r="Q152" s="40">
        <f t="shared" si="6"/>
        <v>0</v>
      </c>
      <c r="R152" s="40">
        <f t="shared" si="7"/>
        <v>0</v>
      </c>
    </row>
    <row r="153" spans="16:18" x14ac:dyDescent="0.2">
      <c r="P153" s="40">
        <v>151</v>
      </c>
      <c r="Q153" s="40">
        <f t="shared" si="6"/>
        <v>0</v>
      </c>
      <c r="R153" s="40">
        <f t="shared" si="7"/>
        <v>0</v>
      </c>
    </row>
    <row r="154" spans="16:18" x14ac:dyDescent="0.2">
      <c r="P154" s="40">
        <v>152</v>
      </c>
      <c r="Q154" s="40">
        <f t="shared" si="6"/>
        <v>1</v>
      </c>
      <c r="R154" s="40">
        <f t="shared" si="7"/>
        <v>2</v>
      </c>
    </row>
    <row r="155" spans="16:18" x14ac:dyDescent="0.2">
      <c r="P155" s="40">
        <v>153</v>
      </c>
      <c r="Q155" s="40">
        <f t="shared" si="6"/>
        <v>0</v>
      </c>
      <c r="R155" s="40">
        <f t="shared" si="7"/>
        <v>0</v>
      </c>
    </row>
    <row r="156" spans="16:18" x14ac:dyDescent="0.2">
      <c r="P156" s="40">
        <v>154</v>
      </c>
      <c r="Q156" s="40">
        <f t="shared" si="6"/>
        <v>0</v>
      </c>
      <c r="R156" s="40">
        <f t="shared" si="7"/>
        <v>0</v>
      </c>
    </row>
    <row r="157" spans="16:18" x14ac:dyDescent="0.2">
      <c r="P157" s="40">
        <v>155</v>
      </c>
      <c r="Q157" s="40">
        <f t="shared" si="6"/>
        <v>0</v>
      </c>
      <c r="R157" s="40">
        <f t="shared" si="7"/>
        <v>0</v>
      </c>
    </row>
    <row r="158" spans="16:18" x14ac:dyDescent="0.2">
      <c r="P158" s="40">
        <v>156</v>
      </c>
      <c r="Q158" s="40">
        <f t="shared" si="6"/>
        <v>0</v>
      </c>
      <c r="R158" s="40">
        <f t="shared" si="7"/>
        <v>0</v>
      </c>
    </row>
    <row r="159" spans="16:18" x14ac:dyDescent="0.2">
      <c r="P159" s="40">
        <v>157</v>
      </c>
      <c r="Q159" s="40">
        <f t="shared" si="6"/>
        <v>0</v>
      </c>
      <c r="R159" s="40">
        <f t="shared" si="7"/>
        <v>0</v>
      </c>
    </row>
    <row r="160" spans="16:18" x14ac:dyDescent="0.2">
      <c r="P160" s="40">
        <v>158</v>
      </c>
      <c r="Q160" s="40">
        <f t="shared" si="6"/>
        <v>0</v>
      </c>
      <c r="R160" s="40">
        <f t="shared" si="7"/>
        <v>0</v>
      </c>
    </row>
    <row r="161" spans="16:18" x14ac:dyDescent="0.2">
      <c r="P161" s="40">
        <v>159</v>
      </c>
      <c r="Q161" s="40">
        <f t="shared" si="6"/>
        <v>0</v>
      </c>
      <c r="R161" s="40">
        <f t="shared" si="7"/>
        <v>0</v>
      </c>
    </row>
    <row r="162" spans="16:18" x14ac:dyDescent="0.2">
      <c r="P162" s="40">
        <v>160</v>
      </c>
      <c r="Q162" s="40">
        <f t="shared" si="6"/>
        <v>1</v>
      </c>
      <c r="R162" s="40">
        <f t="shared" si="7"/>
        <v>2</v>
      </c>
    </row>
    <row r="163" spans="16:18" x14ac:dyDescent="0.2">
      <c r="P163" s="40">
        <v>161</v>
      </c>
      <c r="Q163" s="40">
        <f t="shared" si="6"/>
        <v>0</v>
      </c>
      <c r="R163" s="40">
        <f t="shared" si="7"/>
        <v>0</v>
      </c>
    </row>
    <row r="164" spans="16:18" x14ac:dyDescent="0.2">
      <c r="P164" s="40">
        <v>162</v>
      </c>
      <c r="Q164" s="40">
        <f t="shared" si="6"/>
        <v>0</v>
      </c>
      <c r="R164" s="40">
        <f t="shared" si="7"/>
        <v>0</v>
      </c>
    </row>
    <row r="165" spans="16:18" x14ac:dyDescent="0.2">
      <c r="P165" s="40">
        <v>163</v>
      </c>
      <c r="Q165" s="40">
        <f t="shared" si="6"/>
        <v>0</v>
      </c>
      <c r="R165" s="40">
        <f t="shared" si="7"/>
        <v>0</v>
      </c>
    </row>
    <row r="166" spans="16:18" x14ac:dyDescent="0.2">
      <c r="P166" s="40">
        <v>164</v>
      </c>
      <c r="Q166" s="40">
        <f t="shared" si="6"/>
        <v>0</v>
      </c>
      <c r="R166" s="40">
        <f t="shared" si="7"/>
        <v>0</v>
      </c>
    </row>
    <row r="167" spans="16:18" x14ac:dyDescent="0.2">
      <c r="P167" s="40">
        <v>165</v>
      </c>
      <c r="Q167" s="40">
        <f t="shared" si="6"/>
        <v>0</v>
      </c>
      <c r="R167" s="40">
        <f t="shared" si="7"/>
        <v>0</v>
      </c>
    </row>
    <row r="168" spans="16:18" x14ac:dyDescent="0.2">
      <c r="P168" s="40">
        <v>166</v>
      </c>
      <c r="Q168" s="40">
        <f t="shared" si="6"/>
        <v>0</v>
      </c>
      <c r="R168" s="40">
        <f t="shared" si="7"/>
        <v>0</v>
      </c>
    </row>
    <row r="169" spans="16:18" x14ac:dyDescent="0.2">
      <c r="P169" s="40">
        <v>167</v>
      </c>
      <c r="Q169" s="40">
        <f t="shared" si="6"/>
        <v>0</v>
      </c>
      <c r="R169" s="40">
        <f t="shared" si="7"/>
        <v>0</v>
      </c>
    </row>
    <row r="170" spans="16:18" x14ac:dyDescent="0.2">
      <c r="P170" s="40">
        <v>168</v>
      </c>
      <c r="Q170" s="40">
        <f t="shared" si="6"/>
        <v>2</v>
      </c>
      <c r="R170" s="40">
        <f t="shared" si="7"/>
        <v>2</v>
      </c>
    </row>
    <row r="171" spans="16:18" x14ac:dyDescent="0.2">
      <c r="P171" s="40">
        <v>169</v>
      </c>
      <c r="Q171" s="40">
        <f t="shared" si="6"/>
        <v>0</v>
      </c>
      <c r="R171" s="40">
        <f t="shared" si="7"/>
        <v>0</v>
      </c>
    </row>
    <row r="172" spans="16:18" x14ac:dyDescent="0.2">
      <c r="P172" s="40">
        <v>170</v>
      </c>
      <c r="Q172" s="40">
        <f t="shared" si="6"/>
        <v>0</v>
      </c>
      <c r="R172" s="40">
        <f t="shared" si="7"/>
        <v>0</v>
      </c>
    </row>
    <row r="173" spans="16:18" x14ac:dyDescent="0.2">
      <c r="P173" s="40">
        <v>171</v>
      </c>
      <c r="Q173" s="40">
        <f t="shared" si="6"/>
        <v>0</v>
      </c>
      <c r="R173" s="40">
        <f t="shared" si="7"/>
        <v>0</v>
      </c>
    </row>
    <row r="174" spans="16:18" x14ac:dyDescent="0.2">
      <c r="P174" s="40">
        <v>172</v>
      </c>
      <c r="Q174" s="40">
        <f t="shared" si="6"/>
        <v>0</v>
      </c>
      <c r="R174" s="40">
        <f t="shared" si="7"/>
        <v>0</v>
      </c>
    </row>
    <row r="175" spans="16:18" x14ac:dyDescent="0.2">
      <c r="P175" s="40">
        <v>173</v>
      </c>
      <c r="Q175" s="40">
        <f t="shared" si="6"/>
        <v>0</v>
      </c>
      <c r="R175" s="40">
        <f t="shared" si="7"/>
        <v>0</v>
      </c>
    </row>
    <row r="176" spans="16:18" x14ac:dyDescent="0.2">
      <c r="P176" s="40">
        <v>174</v>
      </c>
      <c r="Q176" s="40">
        <f t="shared" si="6"/>
        <v>0</v>
      </c>
      <c r="R176" s="40">
        <f t="shared" si="7"/>
        <v>0</v>
      </c>
    </row>
    <row r="177" spans="16:18" x14ac:dyDescent="0.2">
      <c r="P177" s="40">
        <v>175</v>
      </c>
      <c r="Q177" s="40">
        <f t="shared" si="6"/>
        <v>0</v>
      </c>
      <c r="R177" s="40">
        <f t="shared" si="7"/>
        <v>0</v>
      </c>
    </row>
    <row r="178" spans="16:18" x14ac:dyDescent="0.2">
      <c r="P178" s="40">
        <v>176</v>
      </c>
      <c r="Q178" s="40">
        <f t="shared" si="6"/>
        <v>3</v>
      </c>
      <c r="R178" s="40">
        <f t="shared" si="7"/>
        <v>3</v>
      </c>
    </row>
    <row r="179" spans="16:18" x14ac:dyDescent="0.2">
      <c r="P179" s="40">
        <v>177</v>
      </c>
      <c r="Q179" s="40">
        <f t="shared" si="6"/>
        <v>0</v>
      </c>
      <c r="R179" s="40">
        <f t="shared" si="7"/>
        <v>0</v>
      </c>
    </row>
    <row r="180" spans="16:18" x14ac:dyDescent="0.2">
      <c r="P180" s="40">
        <v>178</v>
      </c>
      <c r="Q180" s="40">
        <f t="shared" si="6"/>
        <v>0</v>
      </c>
      <c r="R180" s="40">
        <f t="shared" si="7"/>
        <v>0</v>
      </c>
    </row>
    <row r="181" spans="16:18" x14ac:dyDescent="0.2">
      <c r="P181" s="40">
        <v>179</v>
      </c>
      <c r="Q181" s="40">
        <f t="shared" si="6"/>
        <v>0</v>
      </c>
      <c r="R181" s="40">
        <f t="shared" si="7"/>
        <v>0</v>
      </c>
    </row>
    <row r="182" spans="16:18" x14ac:dyDescent="0.2">
      <c r="P182" s="40">
        <v>180</v>
      </c>
      <c r="Q182" s="40">
        <f t="shared" si="6"/>
        <v>0</v>
      </c>
      <c r="R182" s="40">
        <f t="shared" si="7"/>
        <v>0</v>
      </c>
    </row>
    <row r="183" spans="16:18" x14ac:dyDescent="0.2">
      <c r="P183" s="40">
        <v>181</v>
      </c>
      <c r="Q183" s="40">
        <f t="shared" si="6"/>
        <v>0</v>
      </c>
      <c r="R183" s="40">
        <f t="shared" si="7"/>
        <v>0</v>
      </c>
    </row>
    <row r="184" spans="16:18" x14ac:dyDescent="0.2">
      <c r="P184" s="40">
        <v>182</v>
      </c>
      <c r="Q184" s="40">
        <f t="shared" si="6"/>
        <v>0</v>
      </c>
      <c r="R184" s="40">
        <f t="shared" si="7"/>
        <v>0</v>
      </c>
    </row>
    <row r="185" spans="16:18" x14ac:dyDescent="0.2">
      <c r="P185" s="40">
        <v>183</v>
      </c>
      <c r="Q185" s="40">
        <f t="shared" si="6"/>
        <v>0</v>
      </c>
      <c r="R185" s="40">
        <f t="shared" si="7"/>
        <v>0</v>
      </c>
    </row>
    <row r="186" spans="16:18" x14ac:dyDescent="0.2">
      <c r="P186" s="40">
        <v>184</v>
      </c>
      <c r="Q186" s="40">
        <f t="shared" si="6"/>
        <v>1</v>
      </c>
      <c r="R186" s="40">
        <f t="shared" si="7"/>
        <v>1</v>
      </c>
    </row>
    <row r="187" spans="16:18" x14ac:dyDescent="0.2">
      <c r="P187" s="40">
        <v>185</v>
      </c>
      <c r="Q187" s="40">
        <f t="shared" si="6"/>
        <v>0</v>
      </c>
      <c r="R187" s="40">
        <f t="shared" si="7"/>
        <v>0</v>
      </c>
    </row>
    <row r="188" spans="16:18" x14ac:dyDescent="0.2">
      <c r="P188" s="40">
        <v>186</v>
      </c>
      <c r="Q188" s="40">
        <f t="shared" si="6"/>
        <v>0</v>
      </c>
      <c r="R188" s="40">
        <f t="shared" si="7"/>
        <v>0</v>
      </c>
    </row>
    <row r="189" spans="16:18" x14ac:dyDescent="0.2">
      <c r="P189" s="40">
        <v>187</v>
      </c>
      <c r="Q189" s="40">
        <f t="shared" si="6"/>
        <v>0</v>
      </c>
      <c r="R189" s="40">
        <f t="shared" si="7"/>
        <v>0</v>
      </c>
    </row>
    <row r="190" spans="16:18" x14ac:dyDescent="0.2">
      <c r="P190" s="40">
        <v>188</v>
      </c>
      <c r="Q190" s="40">
        <f t="shared" si="6"/>
        <v>0</v>
      </c>
      <c r="R190" s="40">
        <f t="shared" si="7"/>
        <v>0</v>
      </c>
    </row>
    <row r="191" spans="16:18" x14ac:dyDescent="0.2">
      <c r="P191" s="40">
        <v>189</v>
      </c>
      <c r="Q191" s="40">
        <f t="shared" si="6"/>
        <v>0</v>
      </c>
      <c r="R191" s="40">
        <f t="shared" si="7"/>
        <v>0</v>
      </c>
    </row>
    <row r="192" spans="16:18" x14ac:dyDescent="0.2">
      <c r="P192" s="40">
        <v>190</v>
      </c>
      <c r="Q192" s="40">
        <f t="shared" si="6"/>
        <v>0</v>
      </c>
      <c r="R192" s="40">
        <f t="shared" si="7"/>
        <v>0</v>
      </c>
    </row>
    <row r="193" spans="16:18" x14ac:dyDescent="0.2">
      <c r="P193" s="40">
        <v>191</v>
      </c>
      <c r="Q193" s="40">
        <f t="shared" si="6"/>
        <v>0</v>
      </c>
      <c r="R193" s="40">
        <f t="shared" si="7"/>
        <v>0</v>
      </c>
    </row>
    <row r="194" spans="16:18" x14ac:dyDescent="0.2">
      <c r="P194" s="40">
        <v>192</v>
      </c>
      <c r="Q194" s="40">
        <f t="shared" si="6"/>
        <v>1</v>
      </c>
      <c r="R194" s="40">
        <f t="shared" si="7"/>
        <v>2</v>
      </c>
    </row>
    <row r="195" spans="16:18" x14ac:dyDescent="0.2">
      <c r="P195" s="40">
        <v>193</v>
      </c>
      <c r="Q195" s="40">
        <f t="shared" si="6"/>
        <v>0</v>
      </c>
      <c r="R195" s="40">
        <f t="shared" si="7"/>
        <v>0</v>
      </c>
    </row>
    <row r="196" spans="16:18" x14ac:dyDescent="0.2">
      <c r="P196" s="40">
        <v>194</v>
      </c>
      <c r="Q196" s="40">
        <f t="shared" si="6"/>
        <v>0</v>
      </c>
      <c r="R196" s="40">
        <f t="shared" si="7"/>
        <v>0</v>
      </c>
    </row>
    <row r="197" spans="16:18" x14ac:dyDescent="0.2">
      <c r="P197" s="40">
        <v>195</v>
      </c>
      <c r="Q197" s="40">
        <f t="shared" si="6"/>
        <v>0</v>
      </c>
      <c r="R197" s="40">
        <f t="shared" si="7"/>
        <v>0</v>
      </c>
    </row>
    <row r="198" spans="16:18" x14ac:dyDescent="0.2">
      <c r="P198" s="40">
        <v>196</v>
      </c>
      <c r="Q198" s="40">
        <f t="shared" si="6"/>
        <v>0</v>
      </c>
      <c r="R198" s="40">
        <f t="shared" si="7"/>
        <v>0</v>
      </c>
    </row>
    <row r="199" spans="16:18" x14ac:dyDescent="0.2">
      <c r="P199" s="40">
        <v>197</v>
      </c>
      <c r="Q199" s="40">
        <f t="shared" si="6"/>
        <v>0</v>
      </c>
      <c r="R199" s="40">
        <f t="shared" si="7"/>
        <v>0</v>
      </c>
    </row>
    <row r="200" spans="16:18" x14ac:dyDescent="0.2">
      <c r="P200" s="40">
        <v>198</v>
      </c>
      <c r="Q200" s="40">
        <f t="shared" si="6"/>
        <v>0</v>
      </c>
      <c r="R200" s="40">
        <f t="shared" si="7"/>
        <v>0</v>
      </c>
    </row>
    <row r="201" spans="16:18" x14ac:dyDescent="0.2">
      <c r="P201" s="40">
        <v>199</v>
      </c>
      <c r="Q201" s="40">
        <f t="shared" si="6"/>
        <v>0</v>
      </c>
      <c r="R201" s="40">
        <f t="shared" si="7"/>
        <v>0</v>
      </c>
    </row>
    <row r="202" spans="16:18" x14ac:dyDescent="0.2">
      <c r="P202" s="40">
        <v>200</v>
      </c>
      <c r="Q202" s="40">
        <f t="shared" si="6"/>
        <v>0</v>
      </c>
      <c r="R202" s="40">
        <f t="shared" si="7"/>
        <v>2</v>
      </c>
    </row>
    <row r="203" spans="16:18" x14ac:dyDescent="0.2">
      <c r="P203" s="40">
        <v>201</v>
      </c>
      <c r="Q203" s="40">
        <f t="shared" si="6"/>
        <v>0</v>
      </c>
      <c r="R203" s="40">
        <f t="shared" si="7"/>
        <v>0</v>
      </c>
    </row>
    <row r="204" spans="16:18" x14ac:dyDescent="0.2">
      <c r="P204" s="40">
        <v>202</v>
      </c>
      <c r="Q204" s="40">
        <f t="shared" si="6"/>
        <v>0</v>
      </c>
      <c r="R204" s="40">
        <f t="shared" si="7"/>
        <v>0</v>
      </c>
    </row>
    <row r="205" spans="16:18" x14ac:dyDescent="0.2">
      <c r="P205" s="40">
        <v>203</v>
      </c>
      <c r="Q205" s="40">
        <f t="shared" si="6"/>
        <v>0</v>
      </c>
      <c r="R205" s="40">
        <f t="shared" si="7"/>
        <v>0</v>
      </c>
    </row>
    <row r="206" spans="16:18" x14ac:dyDescent="0.2">
      <c r="P206" s="40">
        <v>204</v>
      </c>
      <c r="Q206" s="40">
        <f t="shared" si="6"/>
        <v>0</v>
      </c>
      <c r="R206" s="40">
        <f t="shared" si="7"/>
        <v>0</v>
      </c>
    </row>
    <row r="207" spans="16:18" x14ac:dyDescent="0.2">
      <c r="P207" s="40">
        <v>205</v>
      </c>
      <c r="Q207" s="40">
        <f t="shared" si="6"/>
        <v>0</v>
      </c>
      <c r="R207" s="40">
        <f t="shared" si="7"/>
        <v>0</v>
      </c>
    </row>
    <row r="208" spans="16:18" x14ac:dyDescent="0.2">
      <c r="P208" s="40">
        <v>206</v>
      </c>
      <c r="Q208" s="40">
        <f t="shared" si="6"/>
        <v>0</v>
      </c>
      <c r="R208" s="40">
        <f t="shared" si="7"/>
        <v>0</v>
      </c>
    </row>
    <row r="209" spans="16:18" x14ac:dyDescent="0.2">
      <c r="P209" s="40">
        <v>207</v>
      </c>
      <c r="Q209" s="40">
        <f t="shared" si="6"/>
        <v>0</v>
      </c>
      <c r="R209" s="40">
        <f t="shared" si="7"/>
        <v>0</v>
      </c>
    </row>
    <row r="210" spans="16:18" x14ac:dyDescent="0.2">
      <c r="P210" s="40">
        <v>208</v>
      </c>
      <c r="Q210" s="40">
        <f t="shared" si="6"/>
        <v>1</v>
      </c>
      <c r="R210" s="40">
        <f t="shared" si="7"/>
        <v>2</v>
      </c>
    </row>
    <row r="211" spans="16:18" x14ac:dyDescent="0.2">
      <c r="P211" s="40">
        <v>209</v>
      </c>
      <c r="Q211" s="40">
        <f t="shared" si="6"/>
        <v>0</v>
      </c>
      <c r="R211" s="40">
        <f t="shared" si="7"/>
        <v>0</v>
      </c>
    </row>
    <row r="212" spans="16:18" x14ac:dyDescent="0.2">
      <c r="P212" s="40">
        <v>210</v>
      </c>
      <c r="Q212" s="40">
        <f t="shared" si="6"/>
        <v>0</v>
      </c>
      <c r="R212" s="40">
        <f t="shared" si="7"/>
        <v>0</v>
      </c>
    </row>
    <row r="213" spans="16:18" x14ac:dyDescent="0.2">
      <c r="P213" s="40">
        <v>211</v>
      </c>
      <c r="Q213" s="40">
        <f t="shared" ref="Q213:Q276" si="8">COUNTIF($B$2:$B$37,P213)</f>
        <v>0</v>
      </c>
      <c r="R213" s="40">
        <f t="shared" ref="R213:R276" si="9">COUNTIF($C$2:$C$37,P213)</f>
        <v>0</v>
      </c>
    </row>
    <row r="214" spans="16:18" x14ac:dyDescent="0.2">
      <c r="P214" s="40">
        <v>212</v>
      </c>
      <c r="Q214" s="40">
        <f t="shared" si="8"/>
        <v>0</v>
      </c>
      <c r="R214" s="40">
        <f t="shared" si="9"/>
        <v>0</v>
      </c>
    </row>
    <row r="215" spans="16:18" x14ac:dyDescent="0.2">
      <c r="P215" s="40">
        <v>213</v>
      </c>
      <c r="Q215" s="40">
        <f t="shared" si="8"/>
        <v>0</v>
      </c>
      <c r="R215" s="40">
        <f t="shared" si="9"/>
        <v>0</v>
      </c>
    </row>
    <row r="216" spans="16:18" x14ac:dyDescent="0.2">
      <c r="P216" s="40">
        <v>214</v>
      </c>
      <c r="Q216" s="40">
        <f t="shared" si="8"/>
        <v>0</v>
      </c>
      <c r="R216" s="40">
        <f t="shared" si="9"/>
        <v>0</v>
      </c>
    </row>
    <row r="217" spans="16:18" x14ac:dyDescent="0.2">
      <c r="P217" s="40">
        <v>215</v>
      </c>
      <c r="Q217" s="40">
        <f t="shared" si="8"/>
        <v>0</v>
      </c>
      <c r="R217" s="40">
        <f t="shared" si="9"/>
        <v>0</v>
      </c>
    </row>
    <row r="218" spans="16:18" x14ac:dyDescent="0.2">
      <c r="P218" s="40">
        <v>216</v>
      </c>
      <c r="Q218" s="40">
        <f t="shared" si="8"/>
        <v>1</v>
      </c>
      <c r="R218" s="40">
        <f t="shared" si="9"/>
        <v>1</v>
      </c>
    </row>
    <row r="219" spans="16:18" x14ac:dyDescent="0.2">
      <c r="P219" s="40">
        <v>217</v>
      </c>
      <c r="Q219" s="40">
        <f t="shared" si="8"/>
        <v>0</v>
      </c>
      <c r="R219" s="40">
        <f t="shared" si="9"/>
        <v>0</v>
      </c>
    </row>
    <row r="220" spans="16:18" x14ac:dyDescent="0.2">
      <c r="P220" s="40">
        <v>218</v>
      </c>
      <c r="Q220" s="40">
        <f t="shared" si="8"/>
        <v>0</v>
      </c>
      <c r="R220" s="40">
        <f t="shared" si="9"/>
        <v>0</v>
      </c>
    </row>
    <row r="221" spans="16:18" x14ac:dyDescent="0.2">
      <c r="P221" s="40">
        <v>219</v>
      </c>
      <c r="Q221" s="40">
        <f t="shared" si="8"/>
        <v>0</v>
      </c>
      <c r="R221" s="40">
        <f t="shared" si="9"/>
        <v>0</v>
      </c>
    </row>
    <row r="222" spans="16:18" x14ac:dyDescent="0.2">
      <c r="P222" s="40">
        <v>220</v>
      </c>
      <c r="Q222" s="40">
        <f t="shared" si="8"/>
        <v>0</v>
      </c>
      <c r="R222" s="40">
        <f t="shared" si="9"/>
        <v>0</v>
      </c>
    </row>
    <row r="223" spans="16:18" x14ac:dyDescent="0.2">
      <c r="P223" s="40">
        <v>221</v>
      </c>
      <c r="Q223" s="40">
        <f t="shared" si="8"/>
        <v>0</v>
      </c>
      <c r="R223" s="40">
        <f t="shared" si="9"/>
        <v>0</v>
      </c>
    </row>
    <row r="224" spans="16:18" x14ac:dyDescent="0.2">
      <c r="P224" s="40">
        <v>222</v>
      </c>
      <c r="Q224" s="40">
        <f t="shared" si="8"/>
        <v>0</v>
      </c>
      <c r="R224" s="40">
        <f t="shared" si="9"/>
        <v>0</v>
      </c>
    </row>
    <row r="225" spans="16:18" x14ac:dyDescent="0.2">
      <c r="P225" s="40">
        <v>223</v>
      </c>
      <c r="Q225" s="40">
        <f t="shared" si="8"/>
        <v>0</v>
      </c>
      <c r="R225" s="40">
        <f t="shared" si="9"/>
        <v>0</v>
      </c>
    </row>
    <row r="226" spans="16:18" x14ac:dyDescent="0.2">
      <c r="P226" s="40">
        <v>224</v>
      </c>
      <c r="Q226" s="40">
        <f t="shared" si="8"/>
        <v>0</v>
      </c>
      <c r="R226" s="40">
        <f t="shared" si="9"/>
        <v>1</v>
      </c>
    </row>
    <row r="227" spans="16:18" x14ac:dyDescent="0.2">
      <c r="P227" s="40">
        <v>225</v>
      </c>
      <c r="Q227" s="40">
        <f t="shared" si="8"/>
        <v>0</v>
      </c>
      <c r="R227" s="40">
        <f t="shared" si="9"/>
        <v>0</v>
      </c>
    </row>
    <row r="228" spans="16:18" x14ac:dyDescent="0.2">
      <c r="P228" s="40">
        <v>226</v>
      </c>
      <c r="Q228" s="40">
        <f t="shared" si="8"/>
        <v>0</v>
      </c>
      <c r="R228" s="40">
        <f t="shared" si="9"/>
        <v>0</v>
      </c>
    </row>
    <row r="229" spans="16:18" x14ac:dyDescent="0.2">
      <c r="P229" s="40">
        <v>227</v>
      </c>
      <c r="Q229" s="40">
        <f t="shared" si="8"/>
        <v>0</v>
      </c>
      <c r="R229" s="40">
        <f t="shared" si="9"/>
        <v>0</v>
      </c>
    </row>
    <row r="230" spans="16:18" x14ac:dyDescent="0.2">
      <c r="P230" s="40">
        <v>228</v>
      </c>
      <c r="Q230" s="40">
        <f t="shared" si="8"/>
        <v>0</v>
      </c>
      <c r="R230" s="40">
        <f t="shared" si="9"/>
        <v>0</v>
      </c>
    </row>
    <row r="231" spans="16:18" x14ac:dyDescent="0.2">
      <c r="P231" s="40">
        <v>229</v>
      </c>
      <c r="Q231" s="40">
        <f t="shared" si="8"/>
        <v>0</v>
      </c>
      <c r="R231" s="40">
        <f t="shared" si="9"/>
        <v>0</v>
      </c>
    </row>
    <row r="232" spans="16:18" x14ac:dyDescent="0.2">
      <c r="P232" s="40">
        <v>230</v>
      </c>
      <c r="Q232" s="40">
        <f t="shared" si="8"/>
        <v>0</v>
      </c>
      <c r="R232" s="40">
        <f t="shared" si="9"/>
        <v>0</v>
      </c>
    </row>
    <row r="233" spans="16:18" x14ac:dyDescent="0.2">
      <c r="P233" s="40">
        <v>231</v>
      </c>
      <c r="Q233" s="40">
        <f t="shared" si="8"/>
        <v>0</v>
      </c>
      <c r="R233" s="40">
        <f t="shared" si="9"/>
        <v>0</v>
      </c>
    </row>
    <row r="234" spans="16:18" x14ac:dyDescent="0.2">
      <c r="P234" s="40">
        <v>232</v>
      </c>
      <c r="Q234" s="40">
        <f t="shared" si="8"/>
        <v>1</v>
      </c>
      <c r="R234" s="40">
        <f t="shared" si="9"/>
        <v>1</v>
      </c>
    </row>
    <row r="235" spans="16:18" x14ac:dyDescent="0.2">
      <c r="P235" s="40">
        <v>233</v>
      </c>
      <c r="Q235" s="40">
        <f t="shared" si="8"/>
        <v>0</v>
      </c>
      <c r="R235" s="40">
        <f t="shared" si="9"/>
        <v>0</v>
      </c>
    </row>
    <row r="236" spans="16:18" x14ac:dyDescent="0.2">
      <c r="P236" s="40">
        <v>234</v>
      </c>
      <c r="Q236" s="40">
        <f t="shared" si="8"/>
        <v>0</v>
      </c>
      <c r="R236" s="40">
        <f t="shared" si="9"/>
        <v>0</v>
      </c>
    </row>
    <row r="237" spans="16:18" x14ac:dyDescent="0.2">
      <c r="P237" s="40">
        <v>235</v>
      </c>
      <c r="Q237" s="40">
        <f t="shared" si="8"/>
        <v>0</v>
      </c>
      <c r="R237" s="40">
        <f t="shared" si="9"/>
        <v>0</v>
      </c>
    </row>
    <row r="238" spans="16:18" x14ac:dyDescent="0.2">
      <c r="P238" s="40">
        <v>236</v>
      </c>
      <c r="Q238" s="40">
        <f t="shared" si="8"/>
        <v>0</v>
      </c>
      <c r="R238" s="40">
        <f t="shared" si="9"/>
        <v>0</v>
      </c>
    </row>
    <row r="239" spans="16:18" x14ac:dyDescent="0.2">
      <c r="P239" s="40">
        <v>237</v>
      </c>
      <c r="Q239" s="40">
        <f t="shared" si="8"/>
        <v>0</v>
      </c>
      <c r="R239" s="40">
        <f t="shared" si="9"/>
        <v>0</v>
      </c>
    </row>
    <row r="240" spans="16:18" x14ac:dyDescent="0.2">
      <c r="P240" s="40">
        <v>238</v>
      </c>
      <c r="Q240" s="40">
        <f t="shared" si="8"/>
        <v>0</v>
      </c>
      <c r="R240" s="40">
        <f t="shared" si="9"/>
        <v>0</v>
      </c>
    </row>
    <row r="241" spans="16:18" x14ac:dyDescent="0.2">
      <c r="P241" s="40">
        <v>239</v>
      </c>
      <c r="Q241" s="40">
        <f t="shared" si="8"/>
        <v>0</v>
      </c>
      <c r="R241" s="40">
        <f t="shared" si="9"/>
        <v>0</v>
      </c>
    </row>
    <row r="242" spans="16:18" x14ac:dyDescent="0.2">
      <c r="P242" s="40">
        <v>240</v>
      </c>
      <c r="Q242" s="40">
        <f t="shared" si="8"/>
        <v>1</v>
      </c>
      <c r="R242" s="40">
        <f t="shared" si="9"/>
        <v>2</v>
      </c>
    </row>
    <row r="243" spans="16:18" x14ac:dyDescent="0.2">
      <c r="P243" s="40">
        <v>241</v>
      </c>
      <c r="Q243" s="40">
        <f t="shared" si="8"/>
        <v>0</v>
      </c>
      <c r="R243" s="40">
        <f t="shared" si="9"/>
        <v>0</v>
      </c>
    </row>
    <row r="244" spans="16:18" x14ac:dyDescent="0.2">
      <c r="P244" s="40">
        <v>242</v>
      </c>
      <c r="Q244" s="40">
        <f t="shared" si="8"/>
        <v>0</v>
      </c>
      <c r="R244" s="40">
        <f t="shared" si="9"/>
        <v>0</v>
      </c>
    </row>
    <row r="245" spans="16:18" x14ac:dyDescent="0.2">
      <c r="P245" s="40">
        <v>243</v>
      </c>
      <c r="Q245" s="40">
        <f t="shared" si="8"/>
        <v>0</v>
      </c>
      <c r="R245" s="40">
        <f t="shared" si="9"/>
        <v>0</v>
      </c>
    </row>
    <row r="246" spans="16:18" x14ac:dyDescent="0.2">
      <c r="P246" s="40">
        <v>244</v>
      </c>
      <c r="Q246" s="40">
        <f t="shared" si="8"/>
        <v>0</v>
      </c>
      <c r="R246" s="40">
        <f t="shared" si="9"/>
        <v>0</v>
      </c>
    </row>
    <row r="247" spans="16:18" x14ac:dyDescent="0.2">
      <c r="P247" s="40">
        <v>245</v>
      </c>
      <c r="Q247" s="40">
        <f t="shared" si="8"/>
        <v>0</v>
      </c>
      <c r="R247" s="40">
        <f t="shared" si="9"/>
        <v>0</v>
      </c>
    </row>
    <row r="248" spans="16:18" x14ac:dyDescent="0.2">
      <c r="P248" s="40">
        <v>246</v>
      </c>
      <c r="Q248" s="40">
        <f t="shared" si="8"/>
        <v>0</v>
      </c>
      <c r="R248" s="40">
        <f t="shared" si="9"/>
        <v>0</v>
      </c>
    </row>
    <row r="249" spans="16:18" x14ac:dyDescent="0.2">
      <c r="P249" s="40">
        <v>247</v>
      </c>
      <c r="Q249" s="40">
        <f t="shared" si="8"/>
        <v>0</v>
      </c>
      <c r="R249" s="40">
        <f t="shared" si="9"/>
        <v>0</v>
      </c>
    </row>
    <row r="250" spans="16:18" x14ac:dyDescent="0.2">
      <c r="P250" s="40">
        <v>248</v>
      </c>
      <c r="Q250" s="40">
        <f t="shared" si="8"/>
        <v>1</v>
      </c>
      <c r="R250" s="40">
        <f t="shared" si="9"/>
        <v>2</v>
      </c>
    </row>
    <row r="251" spans="16:18" x14ac:dyDescent="0.2">
      <c r="P251" s="40">
        <v>249</v>
      </c>
      <c r="Q251" s="40">
        <f t="shared" si="8"/>
        <v>0</v>
      </c>
      <c r="R251" s="40">
        <f t="shared" si="9"/>
        <v>0</v>
      </c>
    </row>
    <row r="252" spans="16:18" x14ac:dyDescent="0.2">
      <c r="P252" s="40">
        <v>250</v>
      </c>
      <c r="Q252" s="40">
        <f t="shared" si="8"/>
        <v>0</v>
      </c>
      <c r="R252" s="40">
        <f t="shared" si="9"/>
        <v>0</v>
      </c>
    </row>
    <row r="253" spans="16:18" x14ac:dyDescent="0.2">
      <c r="P253" s="40">
        <v>251</v>
      </c>
      <c r="Q253" s="40">
        <f t="shared" si="8"/>
        <v>0</v>
      </c>
      <c r="R253" s="40">
        <f t="shared" si="9"/>
        <v>0</v>
      </c>
    </row>
    <row r="254" spans="16:18" x14ac:dyDescent="0.2">
      <c r="P254" s="40">
        <v>252</v>
      </c>
      <c r="Q254" s="40">
        <f t="shared" si="8"/>
        <v>0</v>
      </c>
      <c r="R254" s="40">
        <f t="shared" si="9"/>
        <v>0</v>
      </c>
    </row>
    <row r="255" spans="16:18" x14ac:dyDescent="0.2">
      <c r="P255" s="40">
        <v>253</v>
      </c>
      <c r="Q255" s="40">
        <f t="shared" si="8"/>
        <v>0</v>
      </c>
      <c r="R255" s="40">
        <f t="shared" si="9"/>
        <v>0</v>
      </c>
    </row>
    <row r="256" spans="16:18" x14ac:dyDescent="0.2">
      <c r="P256" s="40">
        <v>254</v>
      </c>
      <c r="Q256" s="40">
        <f t="shared" si="8"/>
        <v>0</v>
      </c>
      <c r="R256" s="40">
        <f t="shared" si="9"/>
        <v>0</v>
      </c>
    </row>
    <row r="257" spans="16:18" x14ac:dyDescent="0.2">
      <c r="P257" s="40">
        <v>255</v>
      </c>
      <c r="Q257" s="40">
        <f t="shared" si="8"/>
        <v>0</v>
      </c>
      <c r="R257" s="40">
        <f t="shared" si="9"/>
        <v>0</v>
      </c>
    </row>
    <row r="258" spans="16:18" x14ac:dyDescent="0.2">
      <c r="P258" s="40">
        <v>256</v>
      </c>
      <c r="Q258" s="40">
        <f t="shared" si="8"/>
        <v>0</v>
      </c>
      <c r="R258" s="40">
        <f t="shared" si="9"/>
        <v>1</v>
      </c>
    </row>
    <row r="259" spans="16:18" x14ac:dyDescent="0.2">
      <c r="P259" s="40">
        <v>257</v>
      </c>
      <c r="Q259" s="40">
        <f t="shared" si="8"/>
        <v>0</v>
      </c>
      <c r="R259" s="40">
        <f t="shared" si="9"/>
        <v>0</v>
      </c>
    </row>
    <row r="260" spans="16:18" x14ac:dyDescent="0.2">
      <c r="P260" s="40">
        <v>258</v>
      </c>
      <c r="Q260" s="40">
        <f t="shared" si="8"/>
        <v>0</v>
      </c>
      <c r="R260" s="40">
        <f t="shared" si="9"/>
        <v>0</v>
      </c>
    </row>
    <row r="261" spans="16:18" x14ac:dyDescent="0.2">
      <c r="P261" s="40">
        <v>259</v>
      </c>
      <c r="Q261" s="40">
        <f t="shared" si="8"/>
        <v>0</v>
      </c>
      <c r="R261" s="40">
        <f t="shared" si="9"/>
        <v>0</v>
      </c>
    </row>
    <row r="262" spans="16:18" x14ac:dyDescent="0.2">
      <c r="P262" s="40">
        <v>260</v>
      </c>
      <c r="Q262" s="40">
        <f t="shared" si="8"/>
        <v>0</v>
      </c>
      <c r="R262" s="40">
        <f t="shared" si="9"/>
        <v>0</v>
      </c>
    </row>
    <row r="263" spans="16:18" x14ac:dyDescent="0.2">
      <c r="P263" s="40">
        <v>261</v>
      </c>
      <c r="Q263" s="40">
        <f t="shared" si="8"/>
        <v>0</v>
      </c>
      <c r="R263" s="40">
        <f t="shared" si="9"/>
        <v>0</v>
      </c>
    </row>
    <row r="264" spans="16:18" x14ac:dyDescent="0.2">
      <c r="P264" s="40">
        <v>262</v>
      </c>
      <c r="Q264" s="40">
        <f t="shared" si="8"/>
        <v>0</v>
      </c>
      <c r="R264" s="40">
        <f t="shared" si="9"/>
        <v>0</v>
      </c>
    </row>
    <row r="265" spans="16:18" x14ac:dyDescent="0.2">
      <c r="P265" s="40">
        <v>263</v>
      </c>
      <c r="Q265" s="40">
        <f t="shared" si="8"/>
        <v>0</v>
      </c>
      <c r="R265" s="40">
        <f t="shared" si="9"/>
        <v>0</v>
      </c>
    </row>
    <row r="266" spans="16:18" x14ac:dyDescent="0.2">
      <c r="P266" s="40">
        <v>264</v>
      </c>
      <c r="Q266" s="40">
        <f t="shared" si="8"/>
        <v>1</v>
      </c>
      <c r="R266" s="40">
        <f t="shared" si="9"/>
        <v>0</v>
      </c>
    </row>
    <row r="267" spans="16:18" x14ac:dyDescent="0.2">
      <c r="P267" s="40">
        <v>265</v>
      </c>
      <c r="Q267" s="40">
        <f t="shared" si="8"/>
        <v>0</v>
      </c>
      <c r="R267" s="40">
        <f t="shared" si="9"/>
        <v>0</v>
      </c>
    </row>
    <row r="268" spans="16:18" x14ac:dyDescent="0.2">
      <c r="P268" s="40">
        <v>266</v>
      </c>
      <c r="Q268" s="40">
        <f t="shared" si="8"/>
        <v>0</v>
      </c>
      <c r="R268" s="40">
        <f t="shared" si="9"/>
        <v>0</v>
      </c>
    </row>
    <row r="269" spans="16:18" x14ac:dyDescent="0.2">
      <c r="P269" s="40">
        <v>267</v>
      </c>
      <c r="Q269" s="40">
        <f t="shared" si="8"/>
        <v>0</v>
      </c>
      <c r="R269" s="40">
        <f t="shared" si="9"/>
        <v>0</v>
      </c>
    </row>
    <row r="270" spans="16:18" x14ac:dyDescent="0.2">
      <c r="P270" s="40">
        <v>268</v>
      </c>
      <c r="Q270" s="40">
        <f t="shared" si="8"/>
        <v>0</v>
      </c>
      <c r="R270" s="40">
        <f t="shared" si="9"/>
        <v>0</v>
      </c>
    </row>
    <row r="271" spans="16:18" x14ac:dyDescent="0.2">
      <c r="P271" s="40">
        <v>269</v>
      </c>
      <c r="Q271" s="40">
        <f t="shared" si="8"/>
        <v>0</v>
      </c>
      <c r="R271" s="40">
        <f t="shared" si="9"/>
        <v>0</v>
      </c>
    </row>
    <row r="272" spans="16:18" x14ac:dyDescent="0.2">
      <c r="P272" s="40">
        <v>270</v>
      </c>
      <c r="Q272" s="40">
        <f t="shared" si="8"/>
        <v>0</v>
      </c>
      <c r="R272" s="40">
        <f t="shared" si="9"/>
        <v>0</v>
      </c>
    </row>
    <row r="273" spans="16:18" x14ac:dyDescent="0.2">
      <c r="P273" s="40">
        <v>271</v>
      </c>
      <c r="Q273" s="40">
        <f t="shared" si="8"/>
        <v>0</v>
      </c>
      <c r="R273" s="40">
        <f t="shared" si="9"/>
        <v>0</v>
      </c>
    </row>
    <row r="274" spans="16:18" x14ac:dyDescent="0.2">
      <c r="P274" s="40">
        <v>272</v>
      </c>
      <c r="Q274" s="40">
        <f t="shared" si="8"/>
        <v>1</v>
      </c>
      <c r="R274" s="40">
        <f t="shared" si="9"/>
        <v>1</v>
      </c>
    </row>
    <row r="275" spans="16:18" x14ac:dyDescent="0.2">
      <c r="P275" s="40">
        <v>273</v>
      </c>
      <c r="Q275" s="40">
        <f t="shared" si="8"/>
        <v>0</v>
      </c>
      <c r="R275" s="40">
        <f t="shared" si="9"/>
        <v>0</v>
      </c>
    </row>
    <row r="276" spans="16:18" x14ac:dyDescent="0.2">
      <c r="P276" s="40">
        <v>274</v>
      </c>
      <c r="Q276" s="40">
        <f t="shared" si="8"/>
        <v>0</v>
      </c>
      <c r="R276" s="40">
        <f t="shared" si="9"/>
        <v>0</v>
      </c>
    </row>
    <row r="277" spans="16:18" x14ac:dyDescent="0.2">
      <c r="P277" s="40">
        <v>275</v>
      </c>
      <c r="Q277" s="40">
        <f t="shared" ref="Q277:Q327" si="10">COUNTIF($B$2:$B$37,P277)</f>
        <v>0</v>
      </c>
      <c r="R277" s="40">
        <f t="shared" ref="R277:R327" si="11">COUNTIF($C$2:$C$37,P277)</f>
        <v>0</v>
      </c>
    </row>
    <row r="278" spans="16:18" x14ac:dyDescent="0.2">
      <c r="P278" s="40">
        <v>276</v>
      </c>
      <c r="Q278" s="40">
        <f t="shared" si="10"/>
        <v>0</v>
      </c>
      <c r="R278" s="40">
        <f t="shared" si="11"/>
        <v>0</v>
      </c>
    </row>
    <row r="279" spans="16:18" x14ac:dyDescent="0.2">
      <c r="P279" s="40">
        <v>277</v>
      </c>
      <c r="Q279" s="40">
        <f t="shared" si="10"/>
        <v>0</v>
      </c>
      <c r="R279" s="40">
        <f t="shared" si="11"/>
        <v>0</v>
      </c>
    </row>
    <row r="280" spans="16:18" x14ac:dyDescent="0.2">
      <c r="P280" s="40">
        <v>278</v>
      </c>
      <c r="Q280" s="40">
        <f t="shared" si="10"/>
        <v>0</v>
      </c>
      <c r="R280" s="40">
        <f t="shared" si="11"/>
        <v>0</v>
      </c>
    </row>
    <row r="281" spans="16:18" x14ac:dyDescent="0.2">
      <c r="P281" s="40">
        <v>279</v>
      </c>
      <c r="Q281" s="40">
        <f t="shared" si="10"/>
        <v>0</v>
      </c>
      <c r="R281" s="40">
        <f t="shared" si="11"/>
        <v>0</v>
      </c>
    </row>
    <row r="282" spans="16:18" x14ac:dyDescent="0.2">
      <c r="P282" s="40">
        <v>280</v>
      </c>
      <c r="Q282" s="40">
        <f t="shared" si="10"/>
        <v>2</v>
      </c>
      <c r="R282" s="40">
        <f t="shared" si="11"/>
        <v>0</v>
      </c>
    </row>
    <row r="283" spans="16:18" x14ac:dyDescent="0.2">
      <c r="P283" s="40">
        <v>281</v>
      </c>
      <c r="Q283" s="40">
        <f t="shared" si="10"/>
        <v>0</v>
      </c>
      <c r="R283" s="40">
        <f t="shared" si="11"/>
        <v>0</v>
      </c>
    </row>
    <row r="284" spans="16:18" x14ac:dyDescent="0.2">
      <c r="P284" s="40">
        <v>282</v>
      </c>
      <c r="Q284" s="40">
        <f t="shared" si="10"/>
        <v>0</v>
      </c>
      <c r="R284" s="40">
        <f t="shared" si="11"/>
        <v>0</v>
      </c>
    </row>
    <row r="285" spans="16:18" x14ac:dyDescent="0.2">
      <c r="P285" s="40">
        <v>283</v>
      </c>
      <c r="Q285" s="40">
        <f t="shared" si="10"/>
        <v>0</v>
      </c>
      <c r="R285" s="40">
        <f t="shared" si="11"/>
        <v>0</v>
      </c>
    </row>
    <row r="286" spans="16:18" x14ac:dyDescent="0.2">
      <c r="P286" s="40">
        <v>284</v>
      </c>
      <c r="Q286" s="40">
        <f t="shared" si="10"/>
        <v>0</v>
      </c>
      <c r="R286" s="40">
        <f t="shared" si="11"/>
        <v>0</v>
      </c>
    </row>
    <row r="287" spans="16:18" x14ac:dyDescent="0.2">
      <c r="P287" s="40">
        <v>285</v>
      </c>
      <c r="Q287" s="40">
        <f t="shared" si="10"/>
        <v>0</v>
      </c>
      <c r="R287" s="40">
        <f t="shared" si="11"/>
        <v>0</v>
      </c>
    </row>
    <row r="288" spans="16:18" x14ac:dyDescent="0.2">
      <c r="P288" s="40">
        <v>286</v>
      </c>
      <c r="Q288" s="40">
        <f t="shared" si="10"/>
        <v>0</v>
      </c>
      <c r="R288" s="40">
        <f t="shared" si="11"/>
        <v>0</v>
      </c>
    </row>
    <row r="289" spans="16:18" x14ac:dyDescent="0.2">
      <c r="P289" s="40">
        <v>287</v>
      </c>
      <c r="Q289" s="40">
        <f t="shared" si="10"/>
        <v>0</v>
      </c>
      <c r="R289" s="40">
        <f t="shared" si="11"/>
        <v>0</v>
      </c>
    </row>
    <row r="290" spans="16:18" x14ac:dyDescent="0.2">
      <c r="P290" s="40">
        <v>288</v>
      </c>
      <c r="Q290" s="40">
        <f t="shared" si="10"/>
        <v>1</v>
      </c>
      <c r="R290" s="40">
        <f t="shared" si="11"/>
        <v>0</v>
      </c>
    </row>
    <row r="291" spans="16:18" x14ac:dyDescent="0.2">
      <c r="P291" s="40">
        <v>289</v>
      </c>
      <c r="Q291" s="40">
        <f t="shared" si="10"/>
        <v>0</v>
      </c>
      <c r="R291" s="40">
        <f t="shared" si="11"/>
        <v>0</v>
      </c>
    </row>
    <row r="292" spans="16:18" x14ac:dyDescent="0.2">
      <c r="P292" s="40">
        <v>290</v>
      </c>
      <c r="Q292" s="40">
        <f t="shared" si="10"/>
        <v>0</v>
      </c>
      <c r="R292" s="40">
        <f t="shared" si="11"/>
        <v>0</v>
      </c>
    </row>
    <row r="293" spans="16:18" x14ac:dyDescent="0.2">
      <c r="P293" s="40">
        <v>291</v>
      </c>
      <c r="Q293" s="40">
        <f t="shared" si="10"/>
        <v>0</v>
      </c>
      <c r="R293" s="40">
        <f t="shared" si="11"/>
        <v>0</v>
      </c>
    </row>
    <row r="294" spans="16:18" x14ac:dyDescent="0.2">
      <c r="P294" s="40">
        <v>292</v>
      </c>
      <c r="Q294" s="40">
        <f t="shared" si="10"/>
        <v>0</v>
      </c>
      <c r="R294" s="40">
        <f t="shared" si="11"/>
        <v>0</v>
      </c>
    </row>
    <row r="295" spans="16:18" x14ac:dyDescent="0.2">
      <c r="P295" s="40">
        <v>293</v>
      </c>
      <c r="Q295" s="40">
        <f t="shared" si="10"/>
        <v>0</v>
      </c>
      <c r="R295" s="40">
        <f t="shared" si="11"/>
        <v>0</v>
      </c>
    </row>
    <row r="296" spans="16:18" x14ac:dyDescent="0.2">
      <c r="P296" s="40">
        <v>294</v>
      </c>
      <c r="Q296" s="40">
        <f t="shared" si="10"/>
        <v>0</v>
      </c>
      <c r="R296" s="40">
        <f t="shared" si="11"/>
        <v>0</v>
      </c>
    </row>
    <row r="297" spans="16:18" x14ac:dyDescent="0.2">
      <c r="P297" s="40">
        <v>295</v>
      </c>
      <c r="Q297" s="40">
        <f t="shared" si="10"/>
        <v>0</v>
      </c>
      <c r="R297" s="40">
        <f t="shared" si="11"/>
        <v>0</v>
      </c>
    </row>
    <row r="298" spans="16:18" x14ac:dyDescent="0.2">
      <c r="P298" s="40">
        <v>296</v>
      </c>
      <c r="Q298" s="40">
        <f t="shared" si="10"/>
        <v>1</v>
      </c>
      <c r="R298" s="40">
        <f t="shared" si="11"/>
        <v>0</v>
      </c>
    </row>
    <row r="299" spans="16:18" x14ac:dyDescent="0.2">
      <c r="P299" s="40">
        <v>297</v>
      </c>
      <c r="Q299" s="40">
        <f t="shared" si="10"/>
        <v>0</v>
      </c>
      <c r="R299" s="40">
        <f t="shared" si="11"/>
        <v>0</v>
      </c>
    </row>
    <row r="300" spans="16:18" x14ac:dyDescent="0.2">
      <c r="P300" s="40">
        <v>298</v>
      </c>
      <c r="Q300" s="40">
        <f t="shared" si="10"/>
        <v>0</v>
      </c>
      <c r="R300" s="40">
        <f t="shared" si="11"/>
        <v>0</v>
      </c>
    </row>
    <row r="301" spans="16:18" x14ac:dyDescent="0.2">
      <c r="P301" s="40">
        <v>299</v>
      </c>
      <c r="Q301" s="40">
        <f t="shared" si="10"/>
        <v>0</v>
      </c>
      <c r="R301" s="40">
        <f t="shared" si="11"/>
        <v>0</v>
      </c>
    </row>
    <row r="302" spans="16:18" x14ac:dyDescent="0.2">
      <c r="P302" s="40">
        <v>300</v>
      </c>
      <c r="Q302" s="40">
        <f t="shared" si="10"/>
        <v>0</v>
      </c>
      <c r="R302" s="40">
        <f t="shared" si="11"/>
        <v>0</v>
      </c>
    </row>
    <row r="303" spans="16:18" x14ac:dyDescent="0.2">
      <c r="P303" s="40">
        <v>301</v>
      </c>
      <c r="Q303" s="40">
        <f t="shared" si="10"/>
        <v>0</v>
      </c>
      <c r="R303" s="40">
        <f t="shared" si="11"/>
        <v>0</v>
      </c>
    </row>
    <row r="304" spans="16:18" x14ac:dyDescent="0.2">
      <c r="P304" s="40">
        <v>302</v>
      </c>
      <c r="Q304" s="40">
        <f t="shared" si="10"/>
        <v>0</v>
      </c>
      <c r="R304" s="40">
        <f t="shared" si="11"/>
        <v>0</v>
      </c>
    </row>
    <row r="305" spans="16:18" x14ac:dyDescent="0.2">
      <c r="P305" s="40">
        <v>303</v>
      </c>
      <c r="Q305" s="40">
        <f t="shared" si="10"/>
        <v>0</v>
      </c>
      <c r="R305" s="40">
        <f t="shared" si="11"/>
        <v>0</v>
      </c>
    </row>
    <row r="306" spans="16:18" x14ac:dyDescent="0.2">
      <c r="P306" s="40">
        <v>304</v>
      </c>
      <c r="Q306" s="40">
        <f t="shared" si="10"/>
        <v>0</v>
      </c>
      <c r="R306" s="40">
        <f t="shared" si="11"/>
        <v>0</v>
      </c>
    </row>
    <row r="307" spans="16:18" x14ac:dyDescent="0.2">
      <c r="P307" s="40">
        <v>305</v>
      </c>
      <c r="Q307" s="40">
        <f t="shared" si="10"/>
        <v>0</v>
      </c>
      <c r="R307" s="40">
        <f t="shared" si="11"/>
        <v>0</v>
      </c>
    </row>
    <row r="308" spans="16:18" x14ac:dyDescent="0.2">
      <c r="P308" s="40">
        <v>306</v>
      </c>
      <c r="Q308" s="40">
        <f t="shared" si="10"/>
        <v>0</v>
      </c>
      <c r="R308" s="40">
        <f t="shared" si="11"/>
        <v>0</v>
      </c>
    </row>
    <row r="309" spans="16:18" x14ac:dyDescent="0.2">
      <c r="P309" s="40">
        <v>307</v>
      </c>
      <c r="Q309" s="40">
        <f t="shared" si="10"/>
        <v>0</v>
      </c>
      <c r="R309" s="40">
        <f t="shared" si="11"/>
        <v>0</v>
      </c>
    </row>
    <row r="310" spans="16:18" x14ac:dyDescent="0.2">
      <c r="P310" s="40">
        <v>308</v>
      </c>
      <c r="Q310" s="40">
        <f t="shared" si="10"/>
        <v>0</v>
      </c>
      <c r="R310" s="40">
        <f t="shared" si="11"/>
        <v>0</v>
      </c>
    </row>
    <row r="311" spans="16:18" x14ac:dyDescent="0.2">
      <c r="P311" s="40">
        <v>309</v>
      </c>
      <c r="Q311" s="40">
        <f t="shared" si="10"/>
        <v>0</v>
      </c>
      <c r="R311" s="40">
        <f t="shared" si="11"/>
        <v>0</v>
      </c>
    </row>
    <row r="312" spans="16:18" x14ac:dyDescent="0.2">
      <c r="P312" s="40">
        <v>310</v>
      </c>
      <c r="Q312" s="40">
        <f t="shared" si="10"/>
        <v>0</v>
      </c>
      <c r="R312" s="40">
        <f t="shared" si="11"/>
        <v>0</v>
      </c>
    </row>
    <row r="313" spans="16:18" x14ac:dyDescent="0.2">
      <c r="P313" s="40">
        <v>311</v>
      </c>
      <c r="Q313" s="40">
        <f t="shared" si="10"/>
        <v>0</v>
      </c>
      <c r="R313" s="40">
        <f t="shared" si="11"/>
        <v>0</v>
      </c>
    </row>
    <row r="314" spans="16:18" x14ac:dyDescent="0.2">
      <c r="P314" s="40">
        <v>312</v>
      </c>
      <c r="Q314" s="40">
        <f t="shared" si="10"/>
        <v>1</v>
      </c>
      <c r="R314" s="40">
        <f t="shared" si="11"/>
        <v>0</v>
      </c>
    </row>
    <row r="315" spans="16:18" x14ac:dyDescent="0.2">
      <c r="P315" s="40">
        <v>313</v>
      </c>
      <c r="Q315" s="40">
        <f t="shared" si="10"/>
        <v>0</v>
      </c>
      <c r="R315" s="40">
        <f t="shared" si="11"/>
        <v>0</v>
      </c>
    </row>
    <row r="316" spans="16:18" x14ac:dyDescent="0.2">
      <c r="P316" s="40">
        <v>314</v>
      </c>
      <c r="Q316" s="40">
        <f t="shared" si="10"/>
        <v>0</v>
      </c>
      <c r="R316" s="40">
        <f t="shared" si="11"/>
        <v>0</v>
      </c>
    </row>
    <row r="317" spans="16:18" x14ac:dyDescent="0.2">
      <c r="P317" s="40">
        <v>315</v>
      </c>
      <c r="Q317" s="40">
        <f t="shared" si="10"/>
        <v>0</v>
      </c>
      <c r="R317" s="40">
        <f t="shared" si="11"/>
        <v>0</v>
      </c>
    </row>
    <row r="318" spans="16:18" x14ac:dyDescent="0.2">
      <c r="P318" s="40">
        <v>316</v>
      </c>
      <c r="Q318" s="40">
        <f t="shared" si="10"/>
        <v>0</v>
      </c>
      <c r="R318" s="40">
        <f t="shared" si="11"/>
        <v>0</v>
      </c>
    </row>
    <row r="319" spans="16:18" x14ac:dyDescent="0.2">
      <c r="P319" s="40">
        <v>317</v>
      </c>
      <c r="Q319" s="40">
        <f t="shared" si="10"/>
        <v>0</v>
      </c>
      <c r="R319" s="40">
        <f t="shared" si="11"/>
        <v>0</v>
      </c>
    </row>
    <row r="320" spans="16:18" x14ac:dyDescent="0.2">
      <c r="P320" s="40">
        <v>318</v>
      </c>
      <c r="Q320" s="40">
        <f t="shared" si="10"/>
        <v>0</v>
      </c>
      <c r="R320" s="40">
        <f t="shared" si="11"/>
        <v>0</v>
      </c>
    </row>
    <row r="321" spans="16:18" x14ac:dyDescent="0.2">
      <c r="P321" s="40">
        <v>319</v>
      </c>
      <c r="Q321" s="40">
        <f t="shared" si="10"/>
        <v>0</v>
      </c>
      <c r="R321" s="40">
        <f t="shared" si="11"/>
        <v>0</v>
      </c>
    </row>
    <row r="322" spans="16:18" x14ac:dyDescent="0.2">
      <c r="P322" s="40">
        <v>320</v>
      </c>
      <c r="Q322" s="40">
        <f t="shared" si="10"/>
        <v>2</v>
      </c>
      <c r="R322" s="40">
        <f t="shared" si="11"/>
        <v>0</v>
      </c>
    </row>
    <row r="323" spans="16:18" x14ac:dyDescent="0.2">
      <c r="P323" s="40">
        <v>321</v>
      </c>
      <c r="Q323" s="40">
        <f t="shared" si="10"/>
        <v>0</v>
      </c>
      <c r="R323" s="40">
        <f t="shared" si="11"/>
        <v>0</v>
      </c>
    </row>
    <row r="324" spans="16:18" x14ac:dyDescent="0.2">
      <c r="P324" s="40">
        <v>322</v>
      </c>
      <c r="Q324" s="40">
        <f t="shared" si="10"/>
        <v>0</v>
      </c>
      <c r="R324" s="40">
        <f t="shared" si="11"/>
        <v>0</v>
      </c>
    </row>
    <row r="325" spans="16:18" x14ac:dyDescent="0.2">
      <c r="P325" s="40">
        <v>323</v>
      </c>
      <c r="Q325" s="40">
        <f t="shared" si="10"/>
        <v>0</v>
      </c>
      <c r="R325" s="40">
        <f t="shared" si="11"/>
        <v>0</v>
      </c>
    </row>
    <row r="326" spans="16:18" x14ac:dyDescent="0.2">
      <c r="P326" s="40">
        <v>324</v>
      </c>
      <c r="Q326" s="40">
        <f t="shared" si="10"/>
        <v>0</v>
      </c>
      <c r="R326" s="40">
        <f t="shared" si="11"/>
        <v>0</v>
      </c>
    </row>
    <row r="327" spans="16:18" x14ac:dyDescent="0.2">
      <c r="P327" s="40">
        <v>325</v>
      </c>
      <c r="Q327" s="40">
        <f t="shared" si="10"/>
        <v>0</v>
      </c>
      <c r="R327" s="40">
        <f t="shared" si="11"/>
        <v>0</v>
      </c>
    </row>
  </sheetData>
  <phoneticPr fontId="1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9"/>
  <dimension ref="A1:R327"/>
  <sheetViews>
    <sheetView topLeftCell="A37" zoomScaleNormal="100" workbookViewId="0"/>
  </sheetViews>
  <sheetFormatPr defaultColWidth="9" defaultRowHeight="13.2" x14ac:dyDescent="0.2"/>
  <cols>
    <col min="1" max="3" width="9" style="40"/>
    <col min="4" max="4" width="21.88671875" style="40" bestFit="1" customWidth="1"/>
    <col min="5" max="5" width="14.109375" style="57" bestFit="1" customWidth="1"/>
    <col min="6" max="7" width="9" style="57"/>
    <col min="8" max="16384" width="9" style="40"/>
  </cols>
  <sheetData>
    <row r="1" spans="1:18" x14ac:dyDescent="0.2">
      <c r="A1" s="41" t="s">
        <v>120</v>
      </c>
      <c r="B1" s="58" t="s">
        <v>141</v>
      </c>
      <c r="C1" s="58" t="s">
        <v>143</v>
      </c>
      <c r="D1" s="60" t="s">
        <v>210</v>
      </c>
      <c r="E1" s="64" t="s">
        <v>211</v>
      </c>
      <c r="P1" s="40" t="s">
        <v>144</v>
      </c>
      <c r="Q1" s="40" t="s">
        <v>140</v>
      </c>
      <c r="R1" s="40" t="s">
        <v>142</v>
      </c>
    </row>
    <row r="2" spans="1:18" x14ac:dyDescent="0.2">
      <c r="A2" s="41">
        <v>1</v>
      </c>
      <c r="B2" s="59">
        <v>16</v>
      </c>
      <c r="C2" s="59">
        <v>88</v>
      </c>
      <c r="D2" s="48">
        <f>C2-$C$38</f>
        <v>-88</v>
      </c>
      <c r="E2" s="65">
        <f>D2^2</f>
        <v>7744</v>
      </c>
      <c r="P2" s="40">
        <v>0</v>
      </c>
      <c r="Q2" s="40">
        <f t="shared" ref="Q2:Q17" si="0">COUNTIF($B$2:$B$37,P2)</f>
        <v>0</v>
      </c>
      <c r="R2" s="40">
        <f t="shared" ref="R2:R17" si="1">COUNTIF($C$2:$C$37,P2)</f>
        <v>0</v>
      </c>
    </row>
    <row r="3" spans="1:18" x14ac:dyDescent="0.2">
      <c r="A3" s="41">
        <v>2</v>
      </c>
      <c r="B3" s="59">
        <v>24</v>
      </c>
      <c r="C3" s="59">
        <v>96</v>
      </c>
      <c r="D3" s="48">
        <f t="shared" ref="D3:D37" si="2">C3-$C$38</f>
        <v>-80</v>
      </c>
      <c r="E3" s="65">
        <f t="shared" ref="E3:E37" si="3">D3^2</f>
        <v>6400</v>
      </c>
      <c r="P3" s="40">
        <v>1</v>
      </c>
      <c r="Q3" s="40">
        <f t="shared" si="0"/>
        <v>0</v>
      </c>
      <c r="R3" s="40">
        <f t="shared" si="1"/>
        <v>0</v>
      </c>
    </row>
    <row r="4" spans="1:18" x14ac:dyDescent="0.2">
      <c r="A4" s="41">
        <v>3</v>
      </c>
      <c r="B4" s="59">
        <v>32</v>
      </c>
      <c r="C4" s="59">
        <v>104</v>
      </c>
      <c r="D4" s="48">
        <f t="shared" si="2"/>
        <v>-72</v>
      </c>
      <c r="E4" s="65">
        <f t="shared" si="3"/>
        <v>5184</v>
      </c>
      <c r="P4" s="40">
        <v>2</v>
      </c>
      <c r="Q4" s="40">
        <f t="shared" si="0"/>
        <v>0</v>
      </c>
      <c r="R4" s="40">
        <f t="shared" si="1"/>
        <v>0</v>
      </c>
    </row>
    <row r="5" spans="1:18" x14ac:dyDescent="0.2">
      <c r="A5" s="41">
        <v>4</v>
      </c>
      <c r="B5" s="59">
        <v>48</v>
      </c>
      <c r="C5" s="59">
        <v>104</v>
      </c>
      <c r="D5" s="48">
        <f t="shared" si="2"/>
        <v>-72</v>
      </c>
      <c r="E5" s="65">
        <f t="shared" si="3"/>
        <v>5184</v>
      </c>
      <c r="P5" s="40">
        <v>3</v>
      </c>
      <c r="Q5" s="40">
        <f t="shared" si="0"/>
        <v>0</v>
      </c>
      <c r="R5" s="40">
        <f t="shared" si="1"/>
        <v>0</v>
      </c>
    </row>
    <row r="6" spans="1:18" x14ac:dyDescent="0.2">
      <c r="A6" s="41">
        <v>5</v>
      </c>
      <c r="B6" s="59">
        <v>56</v>
      </c>
      <c r="C6" s="59">
        <v>112</v>
      </c>
      <c r="D6" s="48">
        <f t="shared" si="2"/>
        <v>-64</v>
      </c>
      <c r="E6" s="65">
        <f t="shared" si="3"/>
        <v>4096</v>
      </c>
      <c r="P6" s="40">
        <v>4</v>
      </c>
      <c r="Q6" s="40">
        <f t="shared" si="0"/>
        <v>0</v>
      </c>
      <c r="R6" s="40">
        <f t="shared" si="1"/>
        <v>0</v>
      </c>
    </row>
    <row r="7" spans="1:18" x14ac:dyDescent="0.2">
      <c r="A7" s="41">
        <v>6</v>
      </c>
      <c r="B7" s="59">
        <v>64</v>
      </c>
      <c r="C7" s="59">
        <v>120</v>
      </c>
      <c r="D7" s="48">
        <f t="shared" si="2"/>
        <v>-56</v>
      </c>
      <c r="E7" s="65">
        <f t="shared" si="3"/>
        <v>3136</v>
      </c>
      <c r="P7" s="40">
        <v>5</v>
      </c>
      <c r="Q7" s="40">
        <f t="shared" si="0"/>
        <v>0</v>
      </c>
      <c r="R7" s="40">
        <f t="shared" si="1"/>
        <v>0</v>
      </c>
    </row>
    <row r="8" spans="1:18" x14ac:dyDescent="0.2">
      <c r="A8" s="41">
        <v>7</v>
      </c>
      <c r="B8" s="59">
        <v>72</v>
      </c>
      <c r="C8" s="59">
        <v>120</v>
      </c>
      <c r="D8" s="48">
        <f t="shared" si="2"/>
        <v>-56</v>
      </c>
      <c r="E8" s="65">
        <f t="shared" si="3"/>
        <v>3136</v>
      </c>
      <c r="P8" s="40">
        <v>6</v>
      </c>
      <c r="Q8" s="40">
        <f t="shared" si="0"/>
        <v>0</v>
      </c>
      <c r="R8" s="40">
        <f t="shared" si="1"/>
        <v>0</v>
      </c>
    </row>
    <row r="9" spans="1:18" x14ac:dyDescent="0.2">
      <c r="A9" s="41">
        <v>8</v>
      </c>
      <c r="B9" s="59">
        <v>88</v>
      </c>
      <c r="C9" s="59">
        <v>128</v>
      </c>
      <c r="D9" s="48">
        <f t="shared" si="2"/>
        <v>-48</v>
      </c>
      <c r="E9" s="65">
        <f t="shared" si="3"/>
        <v>2304</v>
      </c>
      <c r="F9" s="40"/>
      <c r="G9" s="40"/>
      <c r="P9" s="40">
        <v>7</v>
      </c>
      <c r="Q9" s="40">
        <f t="shared" si="0"/>
        <v>0</v>
      </c>
      <c r="R9" s="40">
        <f t="shared" si="1"/>
        <v>0</v>
      </c>
    </row>
    <row r="10" spans="1:18" x14ac:dyDescent="0.2">
      <c r="A10" s="41">
        <v>9</v>
      </c>
      <c r="B10" s="59">
        <v>104</v>
      </c>
      <c r="C10" s="59">
        <v>136</v>
      </c>
      <c r="D10" s="48">
        <f t="shared" si="2"/>
        <v>-40</v>
      </c>
      <c r="E10" s="65">
        <f t="shared" si="3"/>
        <v>1600</v>
      </c>
      <c r="F10" s="40"/>
      <c r="G10" s="40"/>
      <c r="P10" s="40">
        <v>8</v>
      </c>
      <c r="Q10" s="40">
        <f t="shared" si="0"/>
        <v>0</v>
      </c>
      <c r="R10" s="40">
        <f t="shared" si="1"/>
        <v>0</v>
      </c>
    </row>
    <row r="11" spans="1:18" x14ac:dyDescent="0.2">
      <c r="A11" s="41">
        <v>10</v>
      </c>
      <c r="B11" s="59">
        <v>112</v>
      </c>
      <c r="C11" s="59">
        <v>136</v>
      </c>
      <c r="D11" s="48">
        <f t="shared" si="2"/>
        <v>-40</v>
      </c>
      <c r="E11" s="65">
        <f t="shared" si="3"/>
        <v>1600</v>
      </c>
      <c r="F11" s="40"/>
      <c r="G11" s="40"/>
      <c r="P11" s="40">
        <v>9</v>
      </c>
      <c r="Q11" s="40">
        <f t="shared" si="0"/>
        <v>0</v>
      </c>
      <c r="R11" s="40">
        <f t="shared" si="1"/>
        <v>0</v>
      </c>
    </row>
    <row r="12" spans="1:18" x14ac:dyDescent="0.2">
      <c r="A12" s="41">
        <v>11</v>
      </c>
      <c r="B12" s="59">
        <v>120</v>
      </c>
      <c r="C12" s="59">
        <v>144</v>
      </c>
      <c r="D12" s="48">
        <f t="shared" si="2"/>
        <v>-32</v>
      </c>
      <c r="E12" s="65">
        <f t="shared" si="3"/>
        <v>1024</v>
      </c>
      <c r="F12" s="40"/>
      <c r="G12" s="40"/>
      <c r="P12" s="40">
        <v>10</v>
      </c>
      <c r="Q12" s="40">
        <f t="shared" si="0"/>
        <v>0</v>
      </c>
      <c r="R12" s="40">
        <f t="shared" si="1"/>
        <v>0</v>
      </c>
    </row>
    <row r="13" spans="1:18" x14ac:dyDescent="0.2">
      <c r="A13" s="41">
        <v>12</v>
      </c>
      <c r="B13" s="59">
        <v>128</v>
      </c>
      <c r="C13" s="59">
        <v>152</v>
      </c>
      <c r="D13" s="48">
        <f t="shared" si="2"/>
        <v>-24</v>
      </c>
      <c r="E13" s="65">
        <f t="shared" si="3"/>
        <v>576</v>
      </c>
      <c r="F13" s="40"/>
      <c r="G13" s="40"/>
      <c r="P13" s="40">
        <v>11</v>
      </c>
      <c r="Q13" s="40">
        <f t="shared" si="0"/>
        <v>0</v>
      </c>
      <c r="R13" s="40">
        <f t="shared" si="1"/>
        <v>0</v>
      </c>
    </row>
    <row r="14" spans="1:18" x14ac:dyDescent="0.2">
      <c r="A14" s="41">
        <v>13</v>
      </c>
      <c r="B14" s="59">
        <v>144</v>
      </c>
      <c r="C14" s="59">
        <v>152</v>
      </c>
      <c r="D14" s="48">
        <f t="shared" si="2"/>
        <v>-24</v>
      </c>
      <c r="E14" s="65">
        <f t="shared" si="3"/>
        <v>576</v>
      </c>
      <c r="F14" s="40"/>
      <c r="G14" s="40"/>
      <c r="P14" s="40">
        <v>12</v>
      </c>
      <c r="Q14" s="40">
        <f t="shared" si="0"/>
        <v>0</v>
      </c>
      <c r="R14" s="40">
        <f t="shared" si="1"/>
        <v>0</v>
      </c>
    </row>
    <row r="15" spans="1:18" x14ac:dyDescent="0.2">
      <c r="A15" s="41">
        <v>14</v>
      </c>
      <c r="B15" s="59">
        <v>152</v>
      </c>
      <c r="C15" s="59">
        <v>160</v>
      </c>
      <c r="D15" s="48">
        <f t="shared" si="2"/>
        <v>-16</v>
      </c>
      <c r="E15" s="65">
        <f t="shared" si="3"/>
        <v>256</v>
      </c>
      <c r="F15" s="40"/>
      <c r="G15" s="40"/>
      <c r="P15" s="40">
        <v>13</v>
      </c>
      <c r="Q15" s="40">
        <f t="shared" si="0"/>
        <v>0</v>
      </c>
      <c r="R15" s="40">
        <f t="shared" si="1"/>
        <v>0</v>
      </c>
    </row>
    <row r="16" spans="1:18" x14ac:dyDescent="0.2">
      <c r="A16" s="41">
        <v>15</v>
      </c>
      <c r="B16" s="59">
        <v>160</v>
      </c>
      <c r="C16" s="59">
        <v>160</v>
      </c>
      <c r="D16" s="48">
        <f t="shared" si="2"/>
        <v>-16</v>
      </c>
      <c r="E16" s="65">
        <f t="shared" si="3"/>
        <v>256</v>
      </c>
      <c r="F16" s="40"/>
      <c r="G16" s="40"/>
      <c r="P16" s="40">
        <v>14</v>
      </c>
      <c r="Q16" s="40">
        <f t="shared" si="0"/>
        <v>0</v>
      </c>
      <c r="R16" s="40">
        <f t="shared" si="1"/>
        <v>0</v>
      </c>
    </row>
    <row r="17" spans="1:18" x14ac:dyDescent="0.2">
      <c r="A17" s="41">
        <v>16</v>
      </c>
      <c r="B17" s="59">
        <v>168</v>
      </c>
      <c r="C17" s="59">
        <v>168</v>
      </c>
      <c r="D17" s="48">
        <f t="shared" si="2"/>
        <v>-8</v>
      </c>
      <c r="E17" s="65">
        <f t="shared" si="3"/>
        <v>64</v>
      </c>
      <c r="F17" s="40"/>
      <c r="G17" s="40"/>
      <c r="P17" s="40">
        <v>15</v>
      </c>
      <c r="Q17" s="40">
        <f t="shared" si="0"/>
        <v>0</v>
      </c>
      <c r="R17" s="40">
        <f t="shared" si="1"/>
        <v>0</v>
      </c>
    </row>
    <row r="18" spans="1:18" x14ac:dyDescent="0.2">
      <c r="A18" s="41">
        <v>17</v>
      </c>
      <c r="B18" s="59">
        <v>168</v>
      </c>
      <c r="C18" s="59">
        <v>168</v>
      </c>
      <c r="D18" s="48">
        <f t="shared" si="2"/>
        <v>-8</v>
      </c>
      <c r="E18" s="65">
        <f t="shared" si="3"/>
        <v>64</v>
      </c>
      <c r="F18" s="40"/>
      <c r="G18" s="40"/>
      <c r="P18" s="40">
        <v>16</v>
      </c>
      <c r="Q18" s="40">
        <f>COUNTIF($B$2:$B$37,P18)</f>
        <v>1</v>
      </c>
      <c r="R18" s="40">
        <f>COUNTIF($C$2:$C$37,P18)</f>
        <v>0</v>
      </c>
    </row>
    <row r="19" spans="1:18" x14ac:dyDescent="0.2">
      <c r="A19" s="41">
        <v>18</v>
      </c>
      <c r="B19" s="59">
        <v>176</v>
      </c>
      <c r="C19" s="59">
        <v>176</v>
      </c>
      <c r="D19" s="48">
        <f t="shared" si="2"/>
        <v>0</v>
      </c>
      <c r="E19" s="65">
        <f t="shared" si="3"/>
        <v>0</v>
      </c>
      <c r="F19" s="40"/>
      <c r="G19" s="40"/>
      <c r="P19" s="40">
        <v>17</v>
      </c>
      <c r="Q19" s="40">
        <f>COUNTIF($B$2:$B$37,P19)</f>
        <v>0</v>
      </c>
      <c r="R19" s="40">
        <f>COUNTIF($C$2:$C$37,P19)</f>
        <v>0</v>
      </c>
    </row>
    <row r="20" spans="1:18" x14ac:dyDescent="0.2">
      <c r="A20" s="41">
        <v>19</v>
      </c>
      <c r="B20" s="59">
        <v>176</v>
      </c>
      <c r="C20" s="59">
        <v>176</v>
      </c>
      <c r="D20" s="48">
        <f t="shared" si="2"/>
        <v>0</v>
      </c>
      <c r="E20" s="65">
        <f t="shared" si="3"/>
        <v>0</v>
      </c>
      <c r="F20" s="40"/>
      <c r="G20" s="40"/>
      <c r="P20" s="40">
        <v>18</v>
      </c>
      <c r="Q20" s="40">
        <f>COUNTIF($B$2:$B$37,P20)</f>
        <v>0</v>
      </c>
      <c r="R20" s="40">
        <f>COUNTIF($C$2:$C$37,P20)</f>
        <v>0</v>
      </c>
    </row>
    <row r="21" spans="1:18" x14ac:dyDescent="0.2">
      <c r="A21" s="41">
        <v>20</v>
      </c>
      <c r="B21" s="59">
        <v>176</v>
      </c>
      <c r="C21" s="59">
        <v>176</v>
      </c>
      <c r="D21" s="48">
        <f t="shared" si="2"/>
        <v>0</v>
      </c>
      <c r="E21" s="65">
        <f t="shared" si="3"/>
        <v>0</v>
      </c>
      <c r="F21" s="40"/>
      <c r="G21" s="40"/>
      <c r="P21" s="40">
        <v>19</v>
      </c>
      <c r="Q21" s="40">
        <f t="shared" ref="Q21" si="4">COUNTIF($B$2:$B$37,P21)</f>
        <v>0</v>
      </c>
      <c r="R21" s="40">
        <f t="shared" ref="R21" si="5">COUNTIF($C$2:$C$37,P21)</f>
        <v>0</v>
      </c>
    </row>
    <row r="22" spans="1:18" x14ac:dyDescent="0.2">
      <c r="A22" s="41">
        <v>21</v>
      </c>
      <c r="B22" s="59">
        <v>184</v>
      </c>
      <c r="C22" s="59">
        <v>184</v>
      </c>
      <c r="D22" s="48">
        <f t="shared" si="2"/>
        <v>8</v>
      </c>
      <c r="E22" s="65">
        <f t="shared" si="3"/>
        <v>64</v>
      </c>
      <c r="F22" s="40"/>
      <c r="G22" s="40"/>
      <c r="P22" s="40">
        <v>20</v>
      </c>
      <c r="Q22" s="40">
        <f t="shared" ref="Q22" si="6">COUNTIF($B$2:$B$37,P22)</f>
        <v>0</v>
      </c>
      <c r="R22" s="40">
        <f t="shared" ref="R22" si="7">COUNTIF($C$2:$C$37,P22)</f>
        <v>0</v>
      </c>
    </row>
    <row r="23" spans="1:18" x14ac:dyDescent="0.2">
      <c r="A23" s="41">
        <v>22</v>
      </c>
      <c r="B23" s="59">
        <v>192</v>
      </c>
      <c r="C23" s="59">
        <v>192</v>
      </c>
      <c r="D23" s="48">
        <f t="shared" si="2"/>
        <v>16</v>
      </c>
      <c r="E23" s="65">
        <f t="shared" si="3"/>
        <v>256</v>
      </c>
      <c r="F23" s="40"/>
      <c r="G23" s="40"/>
      <c r="P23" s="40">
        <v>21</v>
      </c>
      <c r="Q23" s="40">
        <f t="shared" ref="Q23" si="8">COUNTIF($B$2:$B$37,P23)</f>
        <v>0</v>
      </c>
      <c r="R23" s="40">
        <f t="shared" ref="R23" si="9">COUNTIF($C$2:$C$37,P23)</f>
        <v>0</v>
      </c>
    </row>
    <row r="24" spans="1:18" x14ac:dyDescent="0.2">
      <c r="A24" s="41">
        <v>23</v>
      </c>
      <c r="B24" s="59">
        <v>208</v>
      </c>
      <c r="C24" s="59">
        <v>192</v>
      </c>
      <c r="D24" s="48">
        <f t="shared" si="2"/>
        <v>16</v>
      </c>
      <c r="E24" s="65">
        <f t="shared" si="3"/>
        <v>256</v>
      </c>
      <c r="F24" s="40"/>
      <c r="G24" s="40"/>
      <c r="P24" s="40">
        <v>22</v>
      </c>
      <c r="Q24" s="40">
        <f t="shared" ref="Q24" si="10">COUNTIF($B$2:$B$37,P24)</f>
        <v>0</v>
      </c>
      <c r="R24" s="40">
        <f t="shared" ref="R24" si="11">COUNTIF($C$2:$C$37,P24)</f>
        <v>0</v>
      </c>
    </row>
    <row r="25" spans="1:18" x14ac:dyDescent="0.2">
      <c r="A25" s="41">
        <v>24</v>
      </c>
      <c r="B25" s="59">
        <v>216</v>
      </c>
      <c r="C25" s="59">
        <v>200</v>
      </c>
      <c r="D25" s="48">
        <f t="shared" si="2"/>
        <v>24</v>
      </c>
      <c r="E25" s="65">
        <f t="shared" si="3"/>
        <v>576</v>
      </c>
      <c r="F25" s="40"/>
      <c r="G25" s="40"/>
      <c r="P25" s="40">
        <v>23</v>
      </c>
      <c r="Q25" s="40">
        <f t="shared" ref="Q25" si="12">COUNTIF($B$2:$B$37,P25)</f>
        <v>0</v>
      </c>
      <c r="R25" s="40">
        <f t="shared" ref="R25" si="13">COUNTIF($C$2:$C$37,P25)</f>
        <v>0</v>
      </c>
    </row>
    <row r="26" spans="1:18" x14ac:dyDescent="0.2">
      <c r="A26" s="41">
        <v>25</v>
      </c>
      <c r="B26" s="59">
        <v>232</v>
      </c>
      <c r="C26" s="59">
        <v>200</v>
      </c>
      <c r="D26" s="48">
        <f t="shared" si="2"/>
        <v>24</v>
      </c>
      <c r="E26" s="65">
        <f t="shared" si="3"/>
        <v>576</v>
      </c>
      <c r="F26" s="40"/>
      <c r="G26" s="40"/>
      <c r="P26" s="40">
        <v>24</v>
      </c>
      <c r="Q26" s="40">
        <f t="shared" ref="Q26" si="14">COUNTIF($B$2:$B$37,P26)</f>
        <v>1</v>
      </c>
      <c r="R26" s="40">
        <f t="shared" ref="R26" si="15">COUNTIF($C$2:$C$37,P26)</f>
        <v>0</v>
      </c>
    </row>
    <row r="27" spans="1:18" x14ac:dyDescent="0.2">
      <c r="A27" s="41">
        <v>26</v>
      </c>
      <c r="B27" s="59">
        <v>240</v>
      </c>
      <c r="C27" s="59">
        <v>208</v>
      </c>
      <c r="D27" s="48">
        <f t="shared" si="2"/>
        <v>32</v>
      </c>
      <c r="E27" s="65">
        <f t="shared" si="3"/>
        <v>1024</v>
      </c>
      <c r="F27" s="40"/>
      <c r="G27" s="40"/>
      <c r="P27" s="40">
        <v>25</v>
      </c>
      <c r="Q27" s="40">
        <f t="shared" ref="Q27" si="16">COUNTIF($B$2:$B$37,P27)</f>
        <v>0</v>
      </c>
      <c r="R27" s="40">
        <f t="shared" ref="R27" si="17">COUNTIF($C$2:$C$37,P27)</f>
        <v>0</v>
      </c>
    </row>
    <row r="28" spans="1:18" x14ac:dyDescent="0.2">
      <c r="A28" s="41">
        <v>27</v>
      </c>
      <c r="B28" s="59">
        <v>248</v>
      </c>
      <c r="C28" s="59">
        <v>208</v>
      </c>
      <c r="D28" s="48">
        <f t="shared" si="2"/>
        <v>32</v>
      </c>
      <c r="E28" s="65">
        <f t="shared" si="3"/>
        <v>1024</v>
      </c>
      <c r="F28" s="40"/>
      <c r="G28" s="40"/>
      <c r="P28" s="40">
        <v>26</v>
      </c>
      <c r="Q28" s="40">
        <f t="shared" ref="Q28" si="18">COUNTIF($B$2:$B$37,P28)</f>
        <v>0</v>
      </c>
      <c r="R28" s="40">
        <f t="shared" ref="R28" si="19">COUNTIF($C$2:$C$37,P28)</f>
        <v>0</v>
      </c>
    </row>
    <row r="29" spans="1:18" x14ac:dyDescent="0.2">
      <c r="A29" s="41">
        <v>28</v>
      </c>
      <c r="B29" s="59">
        <v>264</v>
      </c>
      <c r="C29" s="59">
        <v>216</v>
      </c>
      <c r="D29" s="48">
        <f t="shared" si="2"/>
        <v>40</v>
      </c>
      <c r="E29" s="65">
        <f t="shared" si="3"/>
        <v>1600</v>
      </c>
      <c r="F29" s="40"/>
      <c r="G29" s="40"/>
      <c r="P29" s="40">
        <v>27</v>
      </c>
      <c r="Q29" s="40">
        <f t="shared" ref="Q29" si="20">COUNTIF($B$2:$B$37,P29)</f>
        <v>0</v>
      </c>
      <c r="R29" s="40">
        <f t="shared" ref="R29" si="21">COUNTIF($C$2:$C$37,P29)</f>
        <v>0</v>
      </c>
    </row>
    <row r="30" spans="1:18" x14ac:dyDescent="0.2">
      <c r="A30" s="41">
        <v>29</v>
      </c>
      <c r="B30" s="59">
        <v>272</v>
      </c>
      <c r="C30" s="59">
        <v>224</v>
      </c>
      <c r="D30" s="48">
        <f t="shared" si="2"/>
        <v>48</v>
      </c>
      <c r="E30" s="65">
        <f t="shared" si="3"/>
        <v>2304</v>
      </c>
      <c r="F30" s="40"/>
      <c r="G30" s="40"/>
      <c r="P30" s="40">
        <v>28</v>
      </c>
      <c r="Q30" s="40">
        <f t="shared" ref="Q30" si="22">COUNTIF($B$2:$B$37,P30)</f>
        <v>0</v>
      </c>
      <c r="R30" s="40">
        <f t="shared" ref="R30" si="23">COUNTIF($C$2:$C$37,P30)</f>
        <v>0</v>
      </c>
    </row>
    <row r="31" spans="1:18" x14ac:dyDescent="0.2">
      <c r="A31" s="41">
        <v>30</v>
      </c>
      <c r="B31" s="59">
        <v>280</v>
      </c>
      <c r="C31" s="59">
        <v>232</v>
      </c>
      <c r="D31" s="48">
        <f t="shared" si="2"/>
        <v>56</v>
      </c>
      <c r="E31" s="65">
        <f t="shared" si="3"/>
        <v>3136</v>
      </c>
      <c r="F31" s="40"/>
      <c r="G31" s="40"/>
      <c r="P31" s="40">
        <v>29</v>
      </c>
      <c r="Q31" s="40">
        <f t="shared" ref="Q31" si="24">COUNTIF($B$2:$B$37,P31)</f>
        <v>0</v>
      </c>
      <c r="R31" s="40">
        <f t="shared" ref="R31" si="25">COUNTIF($C$2:$C$37,P31)</f>
        <v>0</v>
      </c>
    </row>
    <row r="32" spans="1:18" x14ac:dyDescent="0.2">
      <c r="A32" s="41">
        <v>31</v>
      </c>
      <c r="B32" s="59">
        <v>280</v>
      </c>
      <c r="C32" s="59">
        <v>240</v>
      </c>
      <c r="D32" s="48">
        <f t="shared" si="2"/>
        <v>64</v>
      </c>
      <c r="E32" s="65">
        <f t="shared" si="3"/>
        <v>4096</v>
      </c>
      <c r="F32" s="40"/>
      <c r="G32" s="40"/>
      <c r="P32" s="40">
        <v>30</v>
      </c>
      <c r="Q32" s="40">
        <f t="shared" ref="Q32" si="26">COUNTIF($B$2:$B$37,P32)</f>
        <v>0</v>
      </c>
      <c r="R32" s="40">
        <f t="shared" ref="R32" si="27">COUNTIF($C$2:$C$37,P32)</f>
        <v>0</v>
      </c>
    </row>
    <row r="33" spans="1:18" x14ac:dyDescent="0.2">
      <c r="A33" s="41">
        <v>32</v>
      </c>
      <c r="B33" s="59">
        <v>288</v>
      </c>
      <c r="C33" s="59">
        <v>240</v>
      </c>
      <c r="D33" s="48">
        <f t="shared" si="2"/>
        <v>64</v>
      </c>
      <c r="E33" s="65">
        <f t="shared" si="3"/>
        <v>4096</v>
      </c>
      <c r="F33" s="40"/>
      <c r="G33" s="40"/>
      <c r="P33" s="40">
        <v>31</v>
      </c>
      <c r="Q33" s="40">
        <f t="shared" ref="Q33" si="28">COUNTIF($B$2:$B$37,P33)</f>
        <v>0</v>
      </c>
      <c r="R33" s="40">
        <f t="shared" ref="R33" si="29">COUNTIF($C$2:$C$37,P33)</f>
        <v>0</v>
      </c>
    </row>
    <row r="34" spans="1:18" x14ac:dyDescent="0.2">
      <c r="A34" s="41">
        <v>33</v>
      </c>
      <c r="B34" s="59">
        <v>296</v>
      </c>
      <c r="C34" s="59">
        <v>248</v>
      </c>
      <c r="D34" s="48">
        <f t="shared" si="2"/>
        <v>72</v>
      </c>
      <c r="E34" s="65">
        <f t="shared" si="3"/>
        <v>5184</v>
      </c>
      <c r="F34" s="40"/>
      <c r="G34" s="40"/>
      <c r="P34" s="40">
        <v>32</v>
      </c>
      <c r="Q34" s="40">
        <f t="shared" ref="Q34" si="30">COUNTIF($B$2:$B$37,P34)</f>
        <v>1</v>
      </c>
      <c r="R34" s="40">
        <f t="shared" ref="R34" si="31">COUNTIF($C$2:$C$37,P34)</f>
        <v>0</v>
      </c>
    </row>
    <row r="35" spans="1:18" x14ac:dyDescent="0.2">
      <c r="A35" s="41">
        <v>34</v>
      </c>
      <c r="B35" s="59">
        <v>312</v>
      </c>
      <c r="C35" s="59">
        <v>248</v>
      </c>
      <c r="D35" s="48">
        <f t="shared" si="2"/>
        <v>72</v>
      </c>
      <c r="E35" s="65">
        <f t="shared" si="3"/>
        <v>5184</v>
      </c>
      <c r="F35" s="40"/>
      <c r="G35" s="40"/>
      <c r="P35" s="40">
        <v>33</v>
      </c>
      <c r="Q35" s="40">
        <f t="shared" ref="Q35" si="32">COUNTIF($B$2:$B$37,P35)</f>
        <v>0</v>
      </c>
      <c r="R35" s="40">
        <f t="shared" ref="R35" si="33">COUNTIF($C$2:$C$37,P35)</f>
        <v>0</v>
      </c>
    </row>
    <row r="36" spans="1:18" x14ac:dyDescent="0.2">
      <c r="A36" s="41">
        <v>35</v>
      </c>
      <c r="B36" s="59">
        <v>320</v>
      </c>
      <c r="C36" s="59">
        <v>256</v>
      </c>
      <c r="D36" s="48">
        <f t="shared" si="2"/>
        <v>80</v>
      </c>
      <c r="E36" s="65">
        <f t="shared" si="3"/>
        <v>6400</v>
      </c>
      <c r="F36" s="40"/>
      <c r="G36" s="40"/>
      <c r="P36" s="40">
        <v>34</v>
      </c>
      <c r="Q36" s="40">
        <f t="shared" ref="Q36" si="34">COUNTIF($B$2:$B$37,P36)</f>
        <v>0</v>
      </c>
      <c r="R36" s="40">
        <f t="shared" ref="R36" si="35">COUNTIF($C$2:$C$37,P36)</f>
        <v>0</v>
      </c>
    </row>
    <row r="37" spans="1:18" x14ac:dyDescent="0.2">
      <c r="A37" s="41">
        <v>36</v>
      </c>
      <c r="B37" s="59">
        <v>320</v>
      </c>
      <c r="C37" s="59">
        <v>272</v>
      </c>
      <c r="D37" s="48">
        <f t="shared" si="2"/>
        <v>96</v>
      </c>
      <c r="E37" s="65">
        <f t="shared" si="3"/>
        <v>9216</v>
      </c>
      <c r="F37" s="40"/>
      <c r="G37" s="40"/>
      <c r="P37" s="40">
        <v>35</v>
      </c>
      <c r="Q37" s="40">
        <f t="shared" ref="Q37" si="36">COUNTIF($B$2:$B$37,P37)</f>
        <v>0</v>
      </c>
      <c r="R37" s="40">
        <f t="shared" ref="R37" si="37">COUNTIF($C$2:$C$37,P37)</f>
        <v>0</v>
      </c>
    </row>
    <row r="38" spans="1:18" x14ac:dyDescent="0.2">
      <c r="A38" s="41" t="s">
        <v>121</v>
      </c>
      <c r="B38" s="44">
        <f>AVERAGE(B2:B37)</f>
        <v>176</v>
      </c>
      <c r="C38" s="44">
        <f>AVERAGE(C2:C37)</f>
        <v>176</v>
      </c>
      <c r="D38" s="61"/>
      <c r="E38" s="62"/>
      <c r="F38" s="40"/>
      <c r="G38" s="40"/>
      <c r="P38" s="40">
        <v>36</v>
      </c>
      <c r="Q38" s="40">
        <f t="shared" ref="Q38" si="38">COUNTIF($B$2:$B$37,P38)</f>
        <v>0</v>
      </c>
      <c r="R38" s="40">
        <f t="shared" ref="R38" si="39">COUNTIF($C$2:$C$37,P38)</f>
        <v>0</v>
      </c>
    </row>
    <row r="39" spans="1:18" x14ac:dyDescent="0.2">
      <c r="A39" s="41" t="s">
        <v>138</v>
      </c>
      <c r="B39" s="44">
        <f>MEDIAN(B2:B37)</f>
        <v>176</v>
      </c>
      <c r="C39" s="44">
        <f>MEDIAN(C2:C37)</f>
        <v>176</v>
      </c>
      <c r="D39" s="63" t="s">
        <v>212</v>
      </c>
      <c r="E39" s="40">
        <f>SUM(E2:E37)</f>
        <v>88192</v>
      </c>
      <c r="F39" s="40" t="s">
        <v>215</v>
      </c>
      <c r="G39" s="40"/>
      <c r="P39" s="40">
        <v>37</v>
      </c>
      <c r="Q39" s="40">
        <f t="shared" ref="Q39" si="40">COUNTIF($B$2:$B$37,P39)</f>
        <v>0</v>
      </c>
      <c r="R39" s="40">
        <f t="shared" ref="R39" si="41">COUNTIF($C$2:$C$37,P39)</f>
        <v>0</v>
      </c>
    </row>
    <row r="40" spans="1:18" x14ac:dyDescent="0.2">
      <c r="A40" s="41" t="s">
        <v>139</v>
      </c>
      <c r="B40" s="44">
        <f>_xlfn.MODE.SNGL(B2:B37)</f>
        <v>176</v>
      </c>
      <c r="C40" s="44">
        <f>_xlfn.MODE.SNGL(C2:C37)</f>
        <v>176</v>
      </c>
      <c r="D40" s="63" t="s">
        <v>224</v>
      </c>
      <c r="E40" s="40">
        <f>DEVSQ(C2:C37)</f>
        <v>88192</v>
      </c>
      <c r="F40" s="40" t="s">
        <v>225</v>
      </c>
      <c r="G40" s="40"/>
      <c r="P40" s="40">
        <v>38</v>
      </c>
      <c r="Q40" s="40">
        <f t="shared" ref="Q40" si="42">COUNTIF($B$2:$B$37,P40)</f>
        <v>0</v>
      </c>
      <c r="R40" s="40">
        <f t="shared" ref="R40" si="43">COUNTIF($C$2:$C$37,P40)</f>
        <v>0</v>
      </c>
    </row>
    <row r="41" spans="1:18" x14ac:dyDescent="0.2">
      <c r="A41" s="41" t="s">
        <v>122</v>
      </c>
      <c r="B41" s="44">
        <f>MAX(B2:B37)</f>
        <v>320</v>
      </c>
      <c r="C41" s="44">
        <f>MAX(C2:C37)</f>
        <v>272</v>
      </c>
      <c r="G41" s="40"/>
      <c r="P41" s="40">
        <v>39</v>
      </c>
      <c r="Q41" s="40">
        <f t="shared" ref="Q41" si="44">COUNTIF($B$2:$B$37,P41)</f>
        <v>0</v>
      </c>
      <c r="R41" s="40">
        <f t="shared" ref="R41" si="45">COUNTIF($C$2:$C$37,P41)</f>
        <v>0</v>
      </c>
    </row>
    <row r="42" spans="1:18" x14ac:dyDescent="0.2">
      <c r="A42" s="41" t="s">
        <v>123</v>
      </c>
      <c r="B42" s="44">
        <f>MIN(B2:B37)</f>
        <v>16</v>
      </c>
      <c r="C42" s="44">
        <f>MIN(C2:C37)</f>
        <v>88</v>
      </c>
      <c r="D42" s="63" t="s">
        <v>235</v>
      </c>
      <c r="E42" s="40">
        <f>COUNT(E2:E37)-1</f>
        <v>35</v>
      </c>
      <c r="F42" s="40" t="s">
        <v>216</v>
      </c>
      <c r="G42" s="40"/>
      <c r="P42" s="40">
        <v>40</v>
      </c>
      <c r="Q42" s="40">
        <f t="shared" ref="Q42" si="46">COUNTIF($B$2:$B$37,P42)</f>
        <v>0</v>
      </c>
      <c r="R42" s="40">
        <f t="shared" ref="R42" si="47">COUNTIF($C$2:$C$37,P42)</f>
        <v>0</v>
      </c>
    </row>
    <row r="43" spans="1:18" x14ac:dyDescent="0.2">
      <c r="A43" s="41" t="s">
        <v>124</v>
      </c>
      <c r="B43" s="44">
        <f>MAX(B2:B37)-MIN(B2:B37)</f>
        <v>304</v>
      </c>
      <c r="C43" s="44">
        <f>MAX(C2:C37)-MIN(C2:C37)</f>
        <v>184</v>
      </c>
      <c r="D43" s="63" t="s">
        <v>219</v>
      </c>
      <c r="E43" s="40">
        <f>COUNT(E2:E37)</f>
        <v>36</v>
      </c>
      <c r="F43" s="40" t="s">
        <v>220</v>
      </c>
      <c r="P43" s="40">
        <v>41</v>
      </c>
      <c r="Q43" s="40">
        <f t="shared" ref="Q43" si="48">COUNTIF($B$2:$B$37,P43)</f>
        <v>0</v>
      </c>
      <c r="R43" s="40">
        <f t="shared" ref="R43" si="49">COUNTIF($C$2:$C$37,P43)</f>
        <v>0</v>
      </c>
    </row>
    <row r="44" spans="1:18" x14ac:dyDescent="0.2">
      <c r="A44" s="41" t="s">
        <v>125</v>
      </c>
      <c r="B44" s="44">
        <f>_xlfn.STDEV.P(B2:B37)</f>
        <v>89.581744171951073</v>
      </c>
      <c r="C44" s="44">
        <f>_xlfn.STDEV.P(C2:C37)</f>
        <v>49.495229848721564</v>
      </c>
      <c r="G44" s="40"/>
      <c r="P44" s="40">
        <v>42</v>
      </c>
      <c r="Q44" s="40">
        <f t="shared" ref="Q44" si="50">COUNTIF($B$2:$B$37,P44)</f>
        <v>0</v>
      </c>
      <c r="R44" s="40">
        <f t="shared" ref="R44" si="51">COUNTIF($C$2:$C$37,P44)</f>
        <v>0</v>
      </c>
    </row>
    <row r="45" spans="1:18" x14ac:dyDescent="0.2">
      <c r="D45" s="63" t="s">
        <v>217</v>
      </c>
      <c r="E45" s="40">
        <f>E39/E42</f>
        <v>2519.7714285714287</v>
      </c>
      <c r="F45" s="40" t="s">
        <v>221</v>
      </c>
      <c r="G45" s="40"/>
      <c r="P45" s="40">
        <v>43</v>
      </c>
      <c r="Q45" s="40">
        <f t="shared" ref="Q45" si="52">COUNTIF($B$2:$B$37,P45)</f>
        <v>0</v>
      </c>
      <c r="R45" s="40">
        <f t="shared" ref="R45" si="53">COUNTIF($C$2:$C$37,P45)</f>
        <v>0</v>
      </c>
    </row>
    <row r="46" spans="1:18" x14ac:dyDescent="0.2">
      <c r="D46" s="63" t="s">
        <v>213</v>
      </c>
      <c r="E46" s="40">
        <f>_xlfn.VAR.S(C2:C37)</f>
        <v>2519.7714285714287</v>
      </c>
      <c r="F46" s="40" t="s">
        <v>214</v>
      </c>
      <c r="G46" s="40"/>
      <c r="P46" s="40">
        <v>44</v>
      </c>
      <c r="Q46" s="40">
        <f t="shared" ref="Q46" si="54">COUNTIF($B$2:$B$37,P46)</f>
        <v>0</v>
      </c>
      <c r="R46" s="40">
        <f t="shared" ref="R46" si="55">COUNTIF($C$2:$C$37,P46)</f>
        <v>0</v>
      </c>
    </row>
    <row r="47" spans="1:18" x14ac:dyDescent="0.2">
      <c r="F47" s="40"/>
      <c r="G47" s="40"/>
      <c r="P47" s="40">
        <v>45</v>
      </c>
      <c r="Q47" s="40">
        <f t="shared" ref="Q47" si="56">COUNTIF($B$2:$B$37,P47)</f>
        <v>0</v>
      </c>
      <c r="R47" s="40">
        <f t="shared" ref="R47" si="57">COUNTIF($C$2:$C$37,P47)</f>
        <v>0</v>
      </c>
    </row>
    <row r="48" spans="1:18" x14ac:dyDescent="0.2">
      <c r="D48" s="40" t="s">
        <v>218</v>
      </c>
      <c r="E48" s="57">
        <f>E39/E43</f>
        <v>2449.7777777777778</v>
      </c>
      <c r="F48" s="40" t="s">
        <v>226</v>
      </c>
      <c r="G48" s="40"/>
      <c r="P48" s="40">
        <v>46</v>
      </c>
      <c r="Q48" s="40">
        <f t="shared" ref="Q48" si="58">COUNTIF($B$2:$B$37,P48)</f>
        <v>0</v>
      </c>
      <c r="R48" s="40">
        <f t="shared" ref="R48" si="59">COUNTIF($C$2:$C$37,P48)</f>
        <v>0</v>
      </c>
    </row>
    <row r="49" spans="4:18" x14ac:dyDescent="0.2">
      <c r="D49" s="40" t="s">
        <v>222</v>
      </c>
      <c r="E49" s="57">
        <f>_xlfn.VAR.P(C2:C37)</f>
        <v>2449.7777777777778</v>
      </c>
      <c r="F49" s="40" t="s">
        <v>223</v>
      </c>
      <c r="G49" s="40"/>
      <c r="P49" s="40">
        <v>47</v>
      </c>
      <c r="Q49" s="40">
        <f t="shared" ref="Q49" si="60">COUNTIF($B$2:$B$37,P49)</f>
        <v>0</v>
      </c>
      <c r="R49" s="40">
        <f t="shared" ref="R49" si="61">COUNTIF($C$2:$C$37,P49)</f>
        <v>0</v>
      </c>
    </row>
    <row r="50" spans="4:18" x14ac:dyDescent="0.2">
      <c r="F50" s="40"/>
      <c r="G50" s="40"/>
      <c r="P50" s="40">
        <v>48</v>
      </c>
      <c r="Q50" s="40">
        <f t="shared" ref="Q50" si="62">COUNTIF($B$2:$B$37,P50)</f>
        <v>1</v>
      </c>
      <c r="R50" s="40">
        <f t="shared" ref="R50" si="63">COUNTIF($C$2:$C$37,P50)</f>
        <v>0</v>
      </c>
    </row>
    <row r="51" spans="4:18" x14ac:dyDescent="0.2">
      <c r="D51" s="40" t="s">
        <v>228</v>
      </c>
      <c r="F51" s="40"/>
      <c r="G51" s="40"/>
      <c r="P51" s="40">
        <v>49</v>
      </c>
      <c r="Q51" s="40">
        <f t="shared" ref="Q51" si="64">COUNTIF($B$2:$B$37,P51)</f>
        <v>0</v>
      </c>
      <c r="R51" s="40">
        <f t="shared" ref="R51" si="65">COUNTIF($C$2:$C$37,P51)</f>
        <v>0</v>
      </c>
    </row>
    <row r="52" spans="4:18" x14ac:dyDescent="0.2">
      <c r="D52" s="40" t="s">
        <v>227</v>
      </c>
      <c r="E52" s="57">
        <f>SQRT(E48)</f>
        <v>49.495229848721564</v>
      </c>
      <c r="F52" s="40" t="s">
        <v>229</v>
      </c>
      <c r="G52" s="40"/>
      <c r="P52" s="40">
        <v>50</v>
      </c>
      <c r="Q52" s="40">
        <f t="shared" ref="Q52" si="66">COUNTIF($B$2:$B$37,P52)</f>
        <v>0</v>
      </c>
      <c r="R52" s="40">
        <f t="shared" ref="R52" si="67">COUNTIF($C$2:$C$37,P52)</f>
        <v>0</v>
      </c>
    </row>
    <row r="53" spans="4:18" x14ac:dyDescent="0.2">
      <c r="D53" s="40" t="s">
        <v>231</v>
      </c>
      <c r="E53" s="40">
        <f>_xlfn.STDEV.S(C2:C37)</f>
        <v>50.197324914495482</v>
      </c>
      <c r="F53" s="40" t="s">
        <v>230</v>
      </c>
      <c r="G53" s="40"/>
      <c r="P53" s="40">
        <v>51</v>
      </c>
      <c r="Q53" s="40">
        <f t="shared" ref="Q53" si="68">COUNTIF($B$2:$B$37,P53)</f>
        <v>0</v>
      </c>
      <c r="R53" s="40">
        <f t="shared" ref="R53" si="69">COUNTIF($C$2:$C$37,P53)</f>
        <v>0</v>
      </c>
    </row>
    <row r="54" spans="4:18" x14ac:dyDescent="0.2">
      <c r="P54" s="40">
        <v>52</v>
      </c>
      <c r="Q54" s="40">
        <f t="shared" ref="Q54" si="70">COUNTIF($B$2:$B$37,P54)</f>
        <v>0</v>
      </c>
      <c r="R54" s="40">
        <f t="shared" ref="R54" si="71">COUNTIF($C$2:$C$37,P54)</f>
        <v>0</v>
      </c>
    </row>
    <row r="55" spans="4:18" x14ac:dyDescent="0.2">
      <c r="D55" s="40" t="s">
        <v>232</v>
      </c>
      <c r="E55" s="57">
        <f>SQRT(E48)</f>
        <v>49.495229848721564</v>
      </c>
      <c r="F55" s="57" t="s">
        <v>229</v>
      </c>
      <c r="P55" s="40">
        <v>53</v>
      </c>
      <c r="Q55" s="40">
        <f t="shared" ref="Q55" si="72">COUNTIF($B$2:$B$37,P55)</f>
        <v>0</v>
      </c>
      <c r="R55" s="40">
        <f t="shared" ref="R55" si="73">COUNTIF($C$2:$C$37,P55)</f>
        <v>0</v>
      </c>
    </row>
    <row r="56" spans="4:18" x14ac:dyDescent="0.2">
      <c r="D56" s="40" t="s">
        <v>233</v>
      </c>
      <c r="E56" s="57">
        <f>_xlfn.STDEV.P(C2:C37)</f>
        <v>49.495229848721564</v>
      </c>
      <c r="F56" s="57" t="s">
        <v>234</v>
      </c>
      <c r="P56" s="40">
        <v>54</v>
      </c>
      <c r="Q56" s="40">
        <f t="shared" ref="Q56" si="74">COUNTIF($B$2:$B$37,P56)</f>
        <v>0</v>
      </c>
      <c r="R56" s="40">
        <f t="shared" ref="R56" si="75">COUNTIF($C$2:$C$37,P56)</f>
        <v>0</v>
      </c>
    </row>
    <row r="57" spans="4:18" x14ac:dyDescent="0.2">
      <c r="P57" s="40">
        <v>55</v>
      </c>
      <c r="Q57" s="40">
        <f t="shared" ref="Q57" si="76">COUNTIF($B$2:$B$37,P57)</f>
        <v>0</v>
      </c>
      <c r="R57" s="40">
        <f t="shared" ref="R57" si="77">COUNTIF($C$2:$C$37,P57)</f>
        <v>0</v>
      </c>
    </row>
    <row r="58" spans="4:18" x14ac:dyDescent="0.2">
      <c r="P58" s="40">
        <v>56</v>
      </c>
      <c r="Q58" s="40">
        <f t="shared" ref="Q58" si="78">COUNTIF($B$2:$B$37,P58)</f>
        <v>1</v>
      </c>
      <c r="R58" s="40">
        <f t="shared" ref="R58" si="79">COUNTIF($C$2:$C$37,P58)</f>
        <v>0</v>
      </c>
    </row>
    <row r="59" spans="4:18" x14ac:dyDescent="0.2">
      <c r="P59" s="40">
        <v>57</v>
      </c>
      <c r="Q59" s="40">
        <f t="shared" ref="Q59" si="80">COUNTIF($B$2:$B$37,P59)</f>
        <v>0</v>
      </c>
      <c r="R59" s="40">
        <f t="shared" ref="R59" si="81">COUNTIF($C$2:$C$37,P59)</f>
        <v>0</v>
      </c>
    </row>
    <row r="60" spans="4:18" x14ac:dyDescent="0.2">
      <c r="P60" s="40">
        <v>58</v>
      </c>
      <c r="Q60" s="40">
        <f t="shared" ref="Q60" si="82">COUNTIF($B$2:$B$37,P60)</f>
        <v>0</v>
      </c>
      <c r="R60" s="40">
        <f t="shared" ref="R60" si="83">COUNTIF($C$2:$C$37,P60)</f>
        <v>0</v>
      </c>
    </row>
    <row r="61" spans="4:18" x14ac:dyDescent="0.2">
      <c r="P61" s="40">
        <v>59</v>
      </c>
      <c r="Q61" s="40">
        <f t="shared" ref="Q61" si="84">COUNTIF($B$2:$B$37,P61)</f>
        <v>0</v>
      </c>
      <c r="R61" s="40">
        <f t="shared" ref="R61" si="85">COUNTIF($C$2:$C$37,P61)</f>
        <v>0</v>
      </c>
    </row>
    <row r="62" spans="4:18" x14ac:dyDescent="0.2">
      <c r="P62" s="40">
        <v>60</v>
      </c>
      <c r="Q62" s="40">
        <f t="shared" ref="Q62" si="86">COUNTIF($B$2:$B$37,P62)</f>
        <v>0</v>
      </c>
      <c r="R62" s="40">
        <f t="shared" ref="R62" si="87">COUNTIF($C$2:$C$37,P62)</f>
        <v>0</v>
      </c>
    </row>
    <row r="63" spans="4:18" x14ac:dyDescent="0.2">
      <c r="P63" s="40">
        <v>61</v>
      </c>
      <c r="Q63" s="40">
        <f t="shared" ref="Q63" si="88">COUNTIF($B$2:$B$37,P63)</f>
        <v>0</v>
      </c>
      <c r="R63" s="40">
        <f t="shared" ref="R63" si="89">COUNTIF($C$2:$C$37,P63)</f>
        <v>0</v>
      </c>
    </row>
    <row r="64" spans="4:18" x14ac:dyDescent="0.2">
      <c r="P64" s="40">
        <v>62</v>
      </c>
      <c r="Q64" s="40">
        <f t="shared" ref="Q64" si="90">COUNTIF($B$2:$B$37,P64)</f>
        <v>0</v>
      </c>
      <c r="R64" s="40">
        <f t="shared" ref="R64" si="91">COUNTIF($C$2:$C$37,P64)</f>
        <v>0</v>
      </c>
    </row>
    <row r="65" spans="16:18" x14ac:dyDescent="0.2">
      <c r="P65" s="40">
        <v>63</v>
      </c>
      <c r="Q65" s="40">
        <f t="shared" ref="Q65" si="92">COUNTIF($B$2:$B$37,P65)</f>
        <v>0</v>
      </c>
      <c r="R65" s="40">
        <f t="shared" ref="R65" si="93">COUNTIF($C$2:$C$37,P65)</f>
        <v>0</v>
      </c>
    </row>
    <row r="66" spans="16:18" x14ac:dyDescent="0.2">
      <c r="P66" s="40">
        <v>64</v>
      </c>
      <c r="Q66" s="40">
        <f t="shared" ref="Q66" si="94">COUNTIF($B$2:$B$37,P66)</f>
        <v>1</v>
      </c>
      <c r="R66" s="40">
        <f t="shared" ref="R66" si="95">COUNTIF($C$2:$C$37,P66)</f>
        <v>0</v>
      </c>
    </row>
    <row r="67" spans="16:18" x14ac:dyDescent="0.2">
      <c r="P67" s="40">
        <v>65</v>
      </c>
      <c r="Q67" s="40">
        <f t="shared" ref="Q67" si="96">COUNTIF($B$2:$B$37,P67)</f>
        <v>0</v>
      </c>
      <c r="R67" s="40">
        <f t="shared" ref="R67" si="97">COUNTIF($C$2:$C$37,P67)</f>
        <v>0</v>
      </c>
    </row>
    <row r="68" spans="16:18" x14ac:dyDescent="0.2">
      <c r="P68" s="40">
        <v>66</v>
      </c>
      <c r="Q68" s="40">
        <f t="shared" ref="Q68" si="98">COUNTIF($B$2:$B$37,P68)</f>
        <v>0</v>
      </c>
      <c r="R68" s="40">
        <f t="shared" ref="R68" si="99">COUNTIF($C$2:$C$37,P68)</f>
        <v>0</v>
      </c>
    </row>
    <row r="69" spans="16:18" x14ac:dyDescent="0.2">
      <c r="P69" s="40">
        <v>67</v>
      </c>
      <c r="Q69" s="40">
        <f t="shared" ref="Q69" si="100">COUNTIF($B$2:$B$37,P69)</f>
        <v>0</v>
      </c>
      <c r="R69" s="40">
        <f t="shared" ref="R69" si="101">COUNTIF($C$2:$C$37,P69)</f>
        <v>0</v>
      </c>
    </row>
    <row r="70" spans="16:18" x14ac:dyDescent="0.2">
      <c r="P70" s="40">
        <v>68</v>
      </c>
      <c r="Q70" s="40">
        <f t="shared" ref="Q70" si="102">COUNTIF($B$2:$B$37,P70)</f>
        <v>0</v>
      </c>
      <c r="R70" s="40">
        <f t="shared" ref="R70" si="103">COUNTIF($C$2:$C$37,P70)</f>
        <v>0</v>
      </c>
    </row>
    <row r="71" spans="16:18" x14ac:dyDescent="0.2">
      <c r="P71" s="40">
        <v>69</v>
      </c>
      <c r="Q71" s="40">
        <f t="shared" ref="Q71" si="104">COUNTIF($B$2:$B$37,P71)</f>
        <v>0</v>
      </c>
      <c r="R71" s="40">
        <f t="shared" ref="R71" si="105">COUNTIF($C$2:$C$37,P71)</f>
        <v>0</v>
      </c>
    </row>
    <row r="72" spans="16:18" x14ac:dyDescent="0.2">
      <c r="P72" s="40">
        <v>70</v>
      </c>
      <c r="Q72" s="40">
        <f t="shared" ref="Q72" si="106">COUNTIF($B$2:$B$37,P72)</f>
        <v>0</v>
      </c>
      <c r="R72" s="40">
        <f t="shared" ref="R72" si="107">COUNTIF($C$2:$C$37,P72)</f>
        <v>0</v>
      </c>
    </row>
    <row r="73" spans="16:18" x14ac:dyDescent="0.2">
      <c r="P73" s="40">
        <v>71</v>
      </c>
      <c r="Q73" s="40">
        <f t="shared" ref="Q73" si="108">COUNTIF($B$2:$B$37,P73)</f>
        <v>0</v>
      </c>
      <c r="R73" s="40">
        <f t="shared" ref="R73" si="109">COUNTIF($C$2:$C$37,P73)</f>
        <v>0</v>
      </c>
    </row>
    <row r="74" spans="16:18" x14ac:dyDescent="0.2">
      <c r="P74" s="40">
        <v>72</v>
      </c>
      <c r="Q74" s="40">
        <f t="shared" ref="Q74" si="110">COUNTIF($B$2:$B$37,P74)</f>
        <v>1</v>
      </c>
      <c r="R74" s="40">
        <f t="shared" ref="R74" si="111">COUNTIF($C$2:$C$37,P74)</f>
        <v>0</v>
      </c>
    </row>
    <row r="75" spans="16:18" x14ac:dyDescent="0.2">
      <c r="P75" s="40">
        <v>73</v>
      </c>
      <c r="Q75" s="40">
        <f t="shared" ref="Q75" si="112">COUNTIF($B$2:$B$37,P75)</f>
        <v>0</v>
      </c>
      <c r="R75" s="40">
        <f t="shared" ref="R75" si="113">COUNTIF($C$2:$C$37,P75)</f>
        <v>0</v>
      </c>
    </row>
    <row r="76" spans="16:18" x14ac:dyDescent="0.2">
      <c r="P76" s="40">
        <v>74</v>
      </c>
      <c r="Q76" s="40">
        <f t="shared" ref="Q76" si="114">COUNTIF($B$2:$B$37,P76)</f>
        <v>0</v>
      </c>
      <c r="R76" s="40">
        <f t="shared" ref="R76" si="115">COUNTIF($C$2:$C$37,P76)</f>
        <v>0</v>
      </c>
    </row>
    <row r="77" spans="16:18" x14ac:dyDescent="0.2">
      <c r="P77" s="40">
        <v>75</v>
      </c>
      <c r="Q77" s="40">
        <f t="shared" ref="Q77" si="116">COUNTIF($B$2:$B$37,P77)</f>
        <v>0</v>
      </c>
      <c r="R77" s="40">
        <f t="shared" ref="R77" si="117">COUNTIF($C$2:$C$37,P77)</f>
        <v>0</v>
      </c>
    </row>
    <row r="78" spans="16:18" x14ac:dyDescent="0.2">
      <c r="P78" s="40">
        <v>76</v>
      </c>
      <c r="Q78" s="40">
        <f t="shared" ref="Q78" si="118">COUNTIF($B$2:$B$37,P78)</f>
        <v>0</v>
      </c>
      <c r="R78" s="40">
        <f t="shared" ref="R78" si="119">COUNTIF($C$2:$C$37,P78)</f>
        <v>0</v>
      </c>
    </row>
    <row r="79" spans="16:18" x14ac:dyDescent="0.2">
      <c r="P79" s="40">
        <v>77</v>
      </c>
      <c r="Q79" s="40">
        <f t="shared" ref="Q79" si="120">COUNTIF($B$2:$B$37,P79)</f>
        <v>0</v>
      </c>
      <c r="R79" s="40">
        <f t="shared" ref="R79" si="121">COUNTIF($C$2:$C$37,P79)</f>
        <v>0</v>
      </c>
    </row>
    <row r="80" spans="16:18" x14ac:dyDescent="0.2">
      <c r="P80" s="40">
        <v>78</v>
      </c>
      <c r="Q80" s="40">
        <f t="shared" ref="Q80" si="122">COUNTIF($B$2:$B$37,P80)</f>
        <v>0</v>
      </c>
      <c r="R80" s="40">
        <f t="shared" ref="R80" si="123">COUNTIF($C$2:$C$37,P80)</f>
        <v>0</v>
      </c>
    </row>
    <row r="81" spans="16:18" x14ac:dyDescent="0.2">
      <c r="P81" s="40">
        <v>79</v>
      </c>
      <c r="Q81" s="40">
        <f t="shared" ref="Q81" si="124">COUNTIF($B$2:$B$37,P81)</f>
        <v>0</v>
      </c>
      <c r="R81" s="40">
        <f t="shared" ref="R81" si="125">COUNTIF($C$2:$C$37,P81)</f>
        <v>0</v>
      </c>
    </row>
    <row r="82" spans="16:18" x14ac:dyDescent="0.2">
      <c r="P82" s="40">
        <v>80</v>
      </c>
      <c r="Q82" s="40">
        <f t="shared" ref="Q82" si="126">COUNTIF($B$2:$B$37,P82)</f>
        <v>0</v>
      </c>
      <c r="R82" s="40">
        <f t="shared" ref="R82" si="127">COUNTIF($C$2:$C$37,P82)</f>
        <v>0</v>
      </c>
    </row>
    <row r="83" spans="16:18" x14ac:dyDescent="0.2">
      <c r="P83" s="40">
        <v>81</v>
      </c>
      <c r="Q83" s="40">
        <f t="shared" ref="Q83" si="128">COUNTIF($B$2:$B$37,P83)</f>
        <v>0</v>
      </c>
      <c r="R83" s="40">
        <f t="shared" ref="R83" si="129">COUNTIF($C$2:$C$37,P83)</f>
        <v>0</v>
      </c>
    </row>
    <row r="84" spans="16:18" x14ac:dyDescent="0.2">
      <c r="P84" s="40">
        <v>82</v>
      </c>
      <c r="Q84" s="40">
        <f t="shared" ref="Q84" si="130">COUNTIF($B$2:$B$37,P84)</f>
        <v>0</v>
      </c>
      <c r="R84" s="40">
        <f t="shared" ref="R84" si="131">COUNTIF($C$2:$C$37,P84)</f>
        <v>0</v>
      </c>
    </row>
    <row r="85" spans="16:18" x14ac:dyDescent="0.2">
      <c r="P85" s="40">
        <v>83</v>
      </c>
      <c r="Q85" s="40">
        <f t="shared" ref="Q85" si="132">COUNTIF($B$2:$B$37,P85)</f>
        <v>0</v>
      </c>
      <c r="R85" s="40">
        <f t="shared" ref="R85" si="133">COUNTIF($C$2:$C$37,P85)</f>
        <v>0</v>
      </c>
    </row>
    <row r="86" spans="16:18" x14ac:dyDescent="0.2">
      <c r="P86" s="40">
        <v>84</v>
      </c>
      <c r="Q86" s="40">
        <f t="shared" ref="Q86" si="134">COUNTIF($B$2:$B$37,P86)</f>
        <v>0</v>
      </c>
      <c r="R86" s="40">
        <f t="shared" ref="R86" si="135">COUNTIF($C$2:$C$37,P86)</f>
        <v>0</v>
      </c>
    </row>
    <row r="87" spans="16:18" x14ac:dyDescent="0.2">
      <c r="P87" s="40">
        <v>85</v>
      </c>
      <c r="Q87" s="40">
        <f t="shared" ref="Q87" si="136">COUNTIF($B$2:$B$37,P87)</f>
        <v>0</v>
      </c>
      <c r="R87" s="40">
        <f t="shared" ref="R87" si="137">COUNTIF($C$2:$C$37,P87)</f>
        <v>0</v>
      </c>
    </row>
    <row r="88" spans="16:18" x14ac:dyDescent="0.2">
      <c r="P88" s="40">
        <v>86</v>
      </c>
      <c r="Q88" s="40">
        <f t="shared" ref="Q88" si="138">COUNTIF($B$2:$B$37,P88)</f>
        <v>0</v>
      </c>
      <c r="R88" s="40">
        <f t="shared" ref="R88" si="139">COUNTIF($C$2:$C$37,P88)</f>
        <v>0</v>
      </c>
    </row>
    <row r="89" spans="16:18" x14ac:dyDescent="0.2">
      <c r="P89" s="40">
        <v>87</v>
      </c>
      <c r="Q89" s="40">
        <f t="shared" ref="Q89" si="140">COUNTIF($B$2:$B$37,P89)</f>
        <v>0</v>
      </c>
      <c r="R89" s="40">
        <f t="shared" ref="R89" si="141">COUNTIF($C$2:$C$37,P89)</f>
        <v>0</v>
      </c>
    </row>
    <row r="90" spans="16:18" x14ac:dyDescent="0.2">
      <c r="P90" s="40">
        <v>88</v>
      </c>
      <c r="Q90" s="40">
        <f t="shared" ref="Q90" si="142">COUNTIF($B$2:$B$37,P90)</f>
        <v>1</v>
      </c>
      <c r="R90" s="40">
        <f t="shared" ref="R90" si="143">COUNTIF($C$2:$C$37,P90)</f>
        <v>1</v>
      </c>
    </row>
    <row r="91" spans="16:18" x14ac:dyDescent="0.2">
      <c r="P91" s="40">
        <v>89</v>
      </c>
      <c r="Q91" s="40">
        <f t="shared" ref="Q91" si="144">COUNTIF($B$2:$B$37,P91)</f>
        <v>0</v>
      </c>
      <c r="R91" s="40">
        <f t="shared" ref="R91" si="145">COUNTIF($C$2:$C$37,P91)</f>
        <v>0</v>
      </c>
    </row>
    <row r="92" spans="16:18" x14ac:dyDescent="0.2">
      <c r="P92" s="40">
        <v>90</v>
      </c>
      <c r="Q92" s="40">
        <f t="shared" ref="Q92" si="146">COUNTIF($B$2:$B$37,P92)</f>
        <v>0</v>
      </c>
      <c r="R92" s="40">
        <f t="shared" ref="R92" si="147">COUNTIF($C$2:$C$37,P92)</f>
        <v>0</v>
      </c>
    </row>
    <row r="93" spans="16:18" x14ac:dyDescent="0.2">
      <c r="P93" s="40">
        <v>91</v>
      </c>
      <c r="Q93" s="40">
        <f t="shared" ref="Q93" si="148">COUNTIF($B$2:$B$37,P93)</f>
        <v>0</v>
      </c>
      <c r="R93" s="40">
        <f t="shared" ref="R93" si="149">COUNTIF($C$2:$C$37,P93)</f>
        <v>0</v>
      </c>
    </row>
    <row r="94" spans="16:18" x14ac:dyDescent="0.2">
      <c r="P94" s="40">
        <v>92</v>
      </c>
      <c r="Q94" s="40">
        <f t="shared" ref="Q94" si="150">COUNTIF($B$2:$B$37,P94)</f>
        <v>0</v>
      </c>
      <c r="R94" s="40">
        <f t="shared" ref="R94" si="151">COUNTIF($C$2:$C$37,P94)</f>
        <v>0</v>
      </c>
    </row>
    <row r="95" spans="16:18" x14ac:dyDescent="0.2">
      <c r="P95" s="40">
        <v>93</v>
      </c>
      <c r="Q95" s="40">
        <f t="shared" ref="Q95" si="152">COUNTIF($B$2:$B$37,P95)</f>
        <v>0</v>
      </c>
      <c r="R95" s="40">
        <f t="shared" ref="R95" si="153">COUNTIF($C$2:$C$37,P95)</f>
        <v>0</v>
      </c>
    </row>
    <row r="96" spans="16:18" x14ac:dyDescent="0.2">
      <c r="P96" s="40">
        <v>94</v>
      </c>
      <c r="Q96" s="40">
        <f t="shared" ref="Q96" si="154">COUNTIF($B$2:$B$37,P96)</f>
        <v>0</v>
      </c>
      <c r="R96" s="40">
        <f t="shared" ref="R96" si="155">COUNTIF($C$2:$C$37,P96)</f>
        <v>0</v>
      </c>
    </row>
    <row r="97" spans="16:18" x14ac:dyDescent="0.2">
      <c r="P97" s="40">
        <v>95</v>
      </c>
      <c r="Q97" s="40">
        <f t="shared" ref="Q97" si="156">COUNTIF($B$2:$B$37,P97)</f>
        <v>0</v>
      </c>
      <c r="R97" s="40">
        <f t="shared" ref="R97" si="157">COUNTIF($C$2:$C$37,P97)</f>
        <v>0</v>
      </c>
    </row>
    <row r="98" spans="16:18" x14ac:dyDescent="0.2">
      <c r="P98" s="40">
        <v>96</v>
      </c>
      <c r="Q98" s="40">
        <f t="shared" ref="Q98" si="158">COUNTIF($B$2:$B$37,P98)</f>
        <v>0</v>
      </c>
      <c r="R98" s="40">
        <f t="shared" ref="R98" si="159">COUNTIF($C$2:$C$37,P98)</f>
        <v>1</v>
      </c>
    </row>
    <row r="99" spans="16:18" x14ac:dyDescent="0.2">
      <c r="P99" s="40">
        <v>97</v>
      </c>
      <c r="Q99" s="40">
        <f t="shared" ref="Q99" si="160">COUNTIF($B$2:$B$37,P99)</f>
        <v>0</v>
      </c>
      <c r="R99" s="40">
        <f t="shared" ref="R99" si="161">COUNTIF($C$2:$C$37,P99)</f>
        <v>0</v>
      </c>
    </row>
    <row r="100" spans="16:18" x14ac:dyDescent="0.2">
      <c r="P100" s="40">
        <v>98</v>
      </c>
      <c r="Q100" s="40">
        <f t="shared" ref="Q100" si="162">COUNTIF($B$2:$B$37,P100)</f>
        <v>0</v>
      </c>
      <c r="R100" s="40">
        <f t="shared" ref="R100" si="163">COUNTIF($C$2:$C$37,P100)</f>
        <v>0</v>
      </c>
    </row>
    <row r="101" spans="16:18" x14ac:dyDescent="0.2">
      <c r="P101" s="40">
        <v>99</v>
      </c>
      <c r="Q101" s="40">
        <f t="shared" ref="Q101" si="164">COUNTIF($B$2:$B$37,P101)</f>
        <v>0</v>
      </c>
      <c r="R101" s="40">
        <f t="shared" ref="R101" si="165">COUNTIF($C$2:$C$37,P101)</f>
        <v>0</v>
      </c>
    </row>
    <row r="102" spans="16:18" x14ac:dyDescent="0.2">
      <c r="P102" s="40">
        <v>100</v>
      </c>
      <c r="Q102" s="40">
        <f t="shared" ref="Q102" si="166">COUNTIF($B$2:$B$37,P102)</f>
        <v>0</v>
      </c>
      <c r="R102" s="40">
        <f t="shared" ref="R102" si="167">COUNTIF($C$2:$C$37,P102)</f>
        <v>0</v>
      </c>
    </row>
    <row r="103" spans="16:18" x14ac:dyDescent="0.2">
      <c r="P103" s="40">
        <v>101</v>
      </c>
      <c r="Q103" s="40">
        <f t="shared" ref="Q103" si="168">COUNTIF($B$2:$B$37,P103)</f>
        <v>0</v>
      </c>
      <c r="R103" s="40">
        <f t="shared" ref="R103" si="169">COUNTIF($C$2:$C$37,P103)</f>
        <v>0</v>
      </c>
    </row>
    <row r="104" spans="16:18" x14ac:dyDescent="0.2">
      <c r="P104" s="40">
        <v>102</v>
      </c>
      <c r="Q104" s="40">
        <f t="shared" ref="Q104" si="170">COUNTIF($B$2:$B$37,P104)</f>
        <v>0</v>
      </c>
      <c r="R104" s="40">
        <f t="shared" ref="R104" si="171">COUNTIF($C$2:$C$37,P104)</f>
        <v>0</v>
      </c>
    </row>
    <row r="105" spans="16:18" x14ac:dyDescent="0.2">
      <c r="P105" s="40">
        <v>103</v>
      </c>
      <c r="Q105" s="40">
        <f t="shared" ref="Q105" si="172">COUNTIF($B$2:$B$37,P105)</f>
        <v>0</v>
      </c>
      <c r="R105" s="40">
        <f t="shared" ref="R105" si="173">COUNTIF($C$2:$C$37,P105)</f>
        <v>0</v>
      </c>
    </row>
    <row r="106" spans="16:18" x14ac:dyDescent="0.2">
      <c r="P106" s="40">
        <v>104</v>
      </c>
      <c r="Q106" s="40">
        <f t="shared" ref="Q106" si="174">COUNTIF($B$2:$B$37,P106)</f>
        <v>1</v>
      </c>
      <c r="R106" s="40">
        <f t="shared" ref="R106" si="175">COUNTIF($C$2:$C$37,P106)</f>
        <v>2</v>
      </c>
    </row>
    <row r="107" spans="16:18" x14ac:dyDescent="0.2">
      <c r="P107" s="40">
        <v>105</v>
      </c>
      <c r="Q107" s="40">
        <f t="shared" ref="Q107" si="176">COUNTIF($B$2:$B$37,P107)</f>
        <v>0</v>
      </c>
      <c r="R107" s="40">
        <f t="shared" ref="R107" si="177">COUNTIF($C$2:$C$37,P107)</f>
        <v>0</v>
      </c>
    </row>
    <row r="108" spans="16:18" x14ac:dyDescent="0.2">
      <c r="P108" s="40">
        <v>106</v>
      </c>
      <c r="Q108" s="40">
        <f t="shared" ref="Q108" si="178">COUNTIF($B$2:$B$37,P108)</f>
        <v>0</v>
      </c>
      <c r="R108" s="40">
        <f t="shared" ref="R108" si="179">COUNTIF($C$2:$C$37,P108)</f>
        <v>0</v>
      </c>
    </row>
    <row r="109" spans="16:18" x14ac:dyDescent="0.2">
      <c r="P109" s="40">
        <v>107</v>
      </c>
      <c r="Q109" s="40">
        <f t="shared" ref="Q109" si="180">COUNTIF($B$2:$B$37,P109)</f>
        <v>0</v>
      </c>
      <c r="R109" s="40">
        <f t="shared" ref="R109" si="181">COUNTIF($C$2:$C$37,P109)</f>
        <v>0</v>
      </c>
    </row>
    <row r="110" spans="16:18" x14ac:dyDescent="0.2">
      <c r="P110" s="40">
        <v>108</v>
      </c>
      <c r="Q110" s="40">
        <f t="shared" ref="Q110" si="182">COUNTIF($B$2:$B$37,P110)</f>
        <v>0</v>
      </c>
      <c r="R110" s="40">
        <f t="shared" ref="R110" si="183">COUNTIF($C$2:$C$37,P110)</f>
        <v>0</v>
      </c>
    </row>
    <row r="111" spans="16:18" x14ac:dyDescent="0.2">
      <c r="P111" s="40">
        <v>109</v>
      </c>
      <c r="Q111" s="40">
        <f t="shared" ref="Q111" si="184">COUNTIF($B$2:$B$37,P111)</f>
        <v>0</v>
      </c>
      <c r="R111" s="40">
        <f t="shared" ref="R111" si="185">COUNTIF($C$2:$C$37,P111)</f>
        <v>0</v>
      </c>
    </row>
    <row r="112" spans="16:18" x14ac:dyDescent="0.2">
      <c r="P112" s="40">
        <v>110</v>
      </c>
      <c r="Q112" s="40">
        <f t="shared" ref="Q112" si="186">COUNTIF($B$2:$B$37,P112)</f>
        <v>0</v>
      </c>
      <c r="R112" s="40">
        <f t="shared" ref="R112" si="187">COUNTIF($C$2:$C$37,P112)</f>
        <v>0</v>
      </c>
    </row>
    <row r="113" spans="16:18" x14ac:dyDescent="0.2">
      <c r="P113" s="40">
        <v>111</v>
      </c>
      <c r="Q113" s="40">
        <f t="shared" ref="Q113" si="188">COUNTIF($B$2:$B$37,P113)</f>
        <v>0</v>
      </c>
      <c r="R113" s="40">
        <f t="shared" ref="R113" si="189">COUNTIF($C$2:$C$37,P113)</f>
        <v>0</v>
      </c>
    </row>
    <row r="114" spans="16:18" x14ac:dyDescent="0.2">
      <c r="P114" s="40">
        <v>112</v>
      </c>
      <c r="Q114" s="40">
        <f t="shared" ref="Q114" si="190">COUNTIF($B$2:$B$37,P114)</f>
        <v>1</v>
      </c>
      <c r="R114" s="40">
        <f t="shared" ref="R114" si="191">COUNTIF($C$2:$C$37,P114)</f>
        <v>1</v>
      </c>
    </row>
    <row r="115" spans="16:18" x14ac:dyDescent="0.2">
      <c r="P115" s="40">
        <v>113</v>
      </c>
      <c r="Q115" s="40">
        <f t="shared" ref="Q115" si="192">COUNTIF($B$2:$B$37,P115)</f>
        <v>0</v>
      </c>
      <c r="R115" s="40">
        <f t="shared" ref="R115" si="193">COUNTIF($C$2:$C$37,P115)</f>
        <v>0</v>
      </c>
    </row>
    <row r="116" spans="16:18" x14ac:dyDescent="0.2">
      <c r="P116" s="40">
        <v>114</v>
      </c>
      <c r="Q116" s="40">
        <f t="shared" ref="Q116" si="194">COUNTIF($B$2:$B$37,P116)</f>
        <v>0</v>
      </c>
      <c r="R116" s="40">
        <f t="shared" ref="R116" si="195">COUNTIF($C$2:$C$37,P116)</f>
        <v>0</v>
      </c>
    </row>
    <row r="117" spans="16:18" x14ac:dyDescent="0.2">
      <c r="P117" s="40">
        <v>115</v>
      </c>
      <c r="Q117" s="40">
        <f t="shared" ref="Q117" si="196">COUNTIF($B$2:$B$37,P117)</f>
        <v>0</v>
      </c>
      <c r="R117" s="40">
        <f t="shared" ref="R117" si="197">COUNTIF($C$2:$C$37,P117)</f>
        <v>0</v>
      </c>
    </row>
    <row r="118" spans="16:18" x14ac:dyDescent="0.2">
      <c r="P118" s="40">
        <v>116</v>
      </c>
      <c r="Q118" s="40">
        <f t="shared" ref="Q118" si="198">COUNTIF($B$2:$B$37,P118)</f>
        <v>0</v>
      </c>
      <c r="R118" s="40">
        <f t="shared" ref="R118" si="199">COUNTIF($C$2:$C$37,P118)</f>
        <v>0</v>
      </c>
    </row>
    <row r="119" spans="16:18" x14ac:dyDescent="0.2">
      <c r="P119" s="40">
        <v>117</v>
      </c>
      <c r="Q119" s="40">
        <f t="shared" ref="Q119" si="200">COUNTIF($B$2:$B$37,P119)</f>
        <v>0</v>
      </c>
      <c r="R119" s="40">
        <f t="shared" ref="R119" si="201">COUNTIF($C$2:$C$37,P119)</f>
        <v>0</v>
      </c>
    </row>
    <row r="120" spans="16:18" x14ac:dyDescent="0.2">
      <c r="P120" s="40">
        <v>118</v>
      </c>
      <c r="Q120" s="40">
        <f t="shared" ref="Q120" si="202">COUNTIF($B$2:$B$37,P120)</f>
        <v>0</v>
      </c>
      <c r="R120" s="40">
        <f t="shared" ref="R120" si="203">COUNTIF($C$2:$C$37,P120)</f>
        <v>0</v>
      </c>
    </row>
    <row r="121" spans="16:18" x14ac:dyDescent="0.2">
      <c r="P121" s="40">
        <v>119</v>
      </c>
      <c r="Q121" s="40">
        <f t="shared" ref="Q121" si="204">COUNTIF($B$2:$B$37,P121)</f>
        <v>0</v>
      </c>
      <c r="R121" s="40">
        <f t="shared" ref="R121" si="205">COUNTIF($C$2:$C$37,P121)</f>
        <v>0</v>
      </c>
    </row>
    <row r="122" spans="16:18" x14ac:dyDescent="0.2">
      <c r="P122" s="40">
        <v>120</v>
      </c>
      <c r="Q122" s="40">
        <f t="shared" ref="Q122" si="206">COUNTIF($B$2:$B$37,P122)</f>
        <v>1</v>
      </c>
      <c r="R122" s="40">
        <f t="shared" ref="R122" si="207">COUNTIF($C$2:$C$37,P122)</f>
        <v>2</v>
      </c>
    </row>
    <row r="123" spans="16:18" x14ac:dyDescent="0.2">
      <c r="P123" s="40">
        <v>121</v>
      </c>
      <c r="Q123" s="40">
        <f t="shared" ref="Q123" si="208">COUNTIF($B$2:$B$37,P123)</f>
        <v>0</v>
      </c>
      <c r="R123" s="40">
        <f t="shared" ref="R123" si="209">COUNTIF($C$2:$C$37,P123)</f>
        <v>0</v>
      </c>
    </row>
    <row r="124" spans="16:18" x14ac:dyDescent="0.2">
      <c r="P124" s="40">
        <v>122</v>
      </c>
      <c r="Q124" s="40">
        <f t="shared" ref="Q124" si="210">COUNTIF($B$2:$B$37,P124)</f>
        <v>0</v>
      </c>
      <c r="R124" s="40">
        <f t="shared" ref="R124" si="211">COUNTIF($C$2:$C$37,P124)</f>
        <v>0</v>
      </c>
    </row>
    <row r="125" spans="16:18" x14ac:dyDescent="0.2">
      <c r="P125" s="40">
        <v>123</v>
      </c>
      <c r="Q125" s="40">
        <f t="shared" ref="Q125" si="212">COUNTIF($B$2:$B$37,P125)</f>
        <v>0</v>
      </c>
      <c r="R125" s="40">
        <f t="shared" ref="R125" si="213">COUNTIF($C$2:$C$37,P125)</f>
        <v>0</v>
      </c>
    </row>
    <row r="126" spans="16:18" x14ac:dyDescent="0.2">
      <c r="P126" s="40">
        <v>124</v>
      </c>
      <c r="Q126" s="40">
        <f t="shared" ref="Q126" si="214">COUNTIF($B$2:$B$37,P126)</f>
        <v>0</v>
      </c>
      <c r="R126" s="40">
        <f t="shared" ref="R126" si="215">COUNTIF($C$2:$C$37,P126)</f>
        <v>0</v>
      </c>
    </row>
    <row r="127" spans="16:18" x14ac:dyDescent="0.2">
      <c r="P127" s="40">
        <v>125</v>
      </c>
      <c r="Q127" s="40">
        <f t="shared" ref="Q127" si="216">COUNTIF($B$2:$B$37,P127)</f>
        <v>0</v>
      </c>
      <c r="R127" s="40">
        <f t="shared" ref="R127" si="217">COUNTIF($C$2:$C$37,P127)</f>
        <v>0</v>
      </c>
    </row>
    <row r="128" spans="16:18" x14ac:dyDescent="0.2">
      <c r="P128" s="40">
        <v>126</v>
      </c>
      <c r="Q128" s="40">
        <f t="shared" ref="Q128" si="218">COUNTIF($B$2:$B$37,P128)</f>
        <v>0</v>
      </c>
      <c r="R128" s="40">
        <f t="shared" ref="R128" si="219">COUNTIF($C$2:$C$37,P128)</f>
        <v>0</v>
      </c>
    </row>
    <row r="129" spans="16:18" x14ac:dyDescent="0.2">
      <c r="P129" s="40">
        <v>127</v>
      </c>
      <c r="Q129" s="40">
        <f t="shared" ref="Q129" si="220">COUNTIF($B$2:$B$37,P129)</f>
        <v>0</v>
      </c>
      <c r="R129" s="40">
        <f t="shared" ref="R129" si="221">COUNTIF($C$2:$C$37,P129)</f>
        <v>0</v>
      </c>
    </row>
    <row r="130" spans="16:18" x14ac:dyDescent="0.2">
      <c r="P130" s="40">
        <v>128</v>
      </c>
      <c r="Q130" s="40">
        <f t="shared" ref="Q130" si="222">COUNTIF($B$2:$B$37,P130)</f>
        <v>1</v>
      </c>
      <c r="R130" s="40">
        <f t="shared" ref="R130" si="223">COUNTIF($C$2:$C$37,P130)</f>
        <v>1</v>
      </c>
    </row>
    <row r="131" spans="16:18" x14ac:dyDescent="0.2">
      <c r="P131" s="40">
        <v>129</v>
      </c>
      <c r="Q131" s="40">
        <f t="shared" ref="Q131" si="224">COUNTIF($B$2:$B$37,P131)</f>
        <v>0</v>
      </c>
      <c r="R131" s="40">
        <f t="shared" ref="R131" si="225">COUNTIF($C$2:$C$37,P131)</f>
        <v>0</v>
      </c>
    </row>
    <row r="132" spans="16:18" x14ac:dyDescent="0.2">
      <c r="P132" s="40">
        <v>130</v>
      </c>
      <c r="Q132" s="40">
        <f t="shared" ref="Q132" si="226">COUNTIF($B$2:$B$37,P132)</f>
        <v>0</v>
      </c>
      <c r="R132" s="40">
        <f t="shared" ref="R132" si="227">COUNTIF($C$2:$C$37,P132)</f>
        <v>0</v>
      </c>
    </row>
    <row r="133" spans="16:18" x14ac:dyDescent="0.2">
      <c r="P133" s="40">
        <v>131</v>
      </c>
      <c r="Q133" s="40">
        <f t="shared" ref="Q133" si="228">COUNTIF($B$2:$B$37,P133)</f>
        <v>0</v>
      </c>
      <c r="R133" s="40">
        <f t="shared" ref="R133" si="229">COUNTIF($C$2:$C$37,P133)</f>
        <v>0</v>
      </c>
    </row>
    <row r="134" spans="16:18" x14ac:dyDescent="0.2">
      <c r="P134" s="40">
        <v>132</v>
      </c>
      <c r="Q134" s="40">
        <f t="shared" ref="Q134" si="230">COUNTIF($B$2:$B$37,P134)</f>
        <v>0</v>
      </c>
      <c r="R134" s="40">
        <f t="shared" ref="R134" si="231">COUNTIF($C$2:$C$37,P134)</f>
        <v>0</v>
      </c>
    </row>
    <row r="135" spans="16:18" x14ac:dyDescent="0.2">
      <c r="P135" s="40">
        <v>133</v>
      </c>
      <c r="Q135" s="40">
        <f t="shared" ref="Q135" si="232">COUNTIF($B$2:$B$37,P135)</f>
        <v>0</v>
      </c>
      <c r="R135" s="40">
        <f t="shared" ref="R135" si="233">COUNTIF($C$2:$C$37,P135)</f>
        <v>0</v>
      </c>
    </row>
    <row r="136" spans="16:18" x14ac:dyDescent="0.2">
      <c r="P136" s="40">
        <v>134</v>
      </c>
      <c r="Q136" s="40">
        <f t="shared" ref="Q136" si="234">COUNTIF($B$2:$B$37,P136)</f>
        <v>0</v>
      </c>
      <c r="R136" s="40">
        <f t="shared" ref="R136" si="235">COUNTIF($C$2:$C$37,P136)</f>
        <v>0</v>
      </c>
    </row>
    <row r="137" spans="16:18" x14ac:dyDescent="0.2">
      <c r="P137" s="40">
        <v>135</v>
      </c>
      <c r="Q137" s="40">
        <f t="shared" ref="Q137" si="236">COUNTIF($B$2:$B$37,P137)</f>
        <v>0</v>
      </c>
      <c r="R137" s="40">
        <f t="shared" ref="R137" si="237">COUNTIF($C$2:$C$37,P137)</f>
        <v>0</v>
      </c>
    </row>
    <row r="138" spans="16:18" x14ac:dyDescent="0.2">
      <c r="P138" s="40">
        <v>136</v>
      </c>
      <c r="Q138" s="40">
        <f t="shared" ref="Q138" si="238">COUNTIF($B$2:$B$37,P138)</f>
        <v>0</v>
      </c>
      <c r="R138" s="40">
        <f t="shared" ref="R138" si="239">COUNTIF($C$2:$C$37,P138)</f>
        <v>2</v>
      </c>
    </row>
    <row r="139" spans="16:18" x14ac:dyDescent="0.2">
      <c r="P139" s="40">
        <v>137</v>
      </c>
      <c r="Q139" s="40">
        <f t="shared" ref="Q139" si="240">COUNTIF($B$2:$B$37,P139)</f>
        <v>0</v>
      </c>
      <c r="R139" s="40">
        <f t="shared" ref="R139" si="241">COUNTIF($C$2:$C$37,P139)</f>
        <v>0</v>
      </c>
    </row>
    <row r="140" spans="16:18" x14ac:dyDescent="0.2">
      <c r="P140" s="40">
        <v>138</v>
      </c>
      <c r="Q140" s="40">
        <f t="shared" ref="Q140" si="242">COUNTIF($B$2:$B$37,P140)</f>
        <v>0</v>
      </c>
      <c r="R140" s="40">
        <f t="shared" ref="R140" si="243">COUNTIF($C$2:$C$37,P140)</f>
        <v>0</v>
      </c>
    </row>
    <row r="141" spans="16:18" x14ac:dyDescent="0.2">
      <c r="P141" s="40">
        <v>139</v>
      </c>
      <c r="Q141" s="40">
        <f t="shared" ref="Q141" si="244">COUNTIF($B$2:$B$37,P141)</f>
        <v>0</v>
      </c>
      <c r="R141" s="40">
        <f t="shared" ref="R141" si="245">COUNTIF($C$2:$C$37,P141)</f>
        <v>0</v>
      </c>
    </row>
    <row r="142" spans="16:18" x14ac:dyDescent="0.2">
      <c r="P142" s="40">
        <v>140</v>
      </c>
      <c r="Q142" s="40">
        <f t="shared" ref="Q142" si="246">COUNTIF($B$2:$B$37,P142)</f>
        <v>0</v>
      </c>
      <c r="R142" s="40">
        <f t="shared" ref="R142" si="247">COUNTIF($C$2:$C$37,P142)</f>
        <v>0</v>
      </c>
    </row>
    <row r="143" spans="16:18" x14ac:dyDescent="0.2">
      <c r="P143" s="40">
        <v>141</v>
      </c>
      <c r="Q143" s="40">
        <f t="shared" ref="Q143" si="248">COUNTIF($B$2:$B$37,P143)</f>
        <v>0</v>
      </c>
      <c r="R143" s="40">
        <f t="shared" ref="R143" si="249">COUNTIF($C$2:$C$37,P143)</f>
        <v>0</v>
      </c>
    </row>
    <row r="144" spans="16:18" x14ac:dyDescent="0.2">
      <c r="P144" s="40">
        <v>142</v>
      </c>
      <c r="Q144" s="40">
        <f t="shared" ref="Q144" si="250">COUNTIF($B$2:$B$37,P144)</f>
        <v>0</v>
      </c>
      <c r="R144" s="40">
        <f t="shared" ref="R144" si="251">COUNTIF($C$2:$C$37,P144)</f>
        <v>0</v>
      </c>
    </row>
    <row r="145" spans="16:18" x14ac:dyDescent="0.2">
      <c r="P145" s="40">
        <v>143</v>
      </c>
      <c r="Q145" s="40">
        <f t="shared" ref="Q145" si="252">COUNTIF($B$2:$B$37,P145)</f>
        <v>0</v>
      </c>
      <c r="R145" s="40">
        <f t="shared" ref="R145" si="253">COUNTIF($C$2:$C$37,P145)</f>
        <v>0</v>
      </c>
    </row>
    <row r="146" spans="16:18" x14ac:dyDescent="0.2">
      <c r="P146" s="40">
        <v>144</v>
      </c>
      <c r="Q146" s="40">
        <f t="shared" ref="Q146" si="254">COUNTIF($B$2:$B$37,P146)</f>
        <v>1</v>
      </c>
      <c r="R146" s="40">
        <f t="shared" ref="R146" si="255">COUNTIF($C$2:$C$37,P146)</f>
        <v>1</v>
      </c>
    </row>
    <row r="147" spans="16:18" x14ac:dyDescent="0.2">
      <c r="P147" s="40">
        <v>145</v>
      </c>
      <c r="Q147" s="40">
        <f t="shared" ref="Q147" si="256">COUNTIF($B$2:$B$37,P147)</f>
        <v>0</v>
      </c>
      <c r="R147" s="40">
        <f t="shared" ref="R147" si="257">COUNTIF($C$2:$C$37,P147)</f>
        <v>0</v>
      </c>
    </row>
    <row r="148" spans="16:18" x14ac:dyDescent="0.2">
      <c r="P148" s="40">
        <v>146</v>
      </c>
      <c r="Q148" s="40">
        <f t="shared" ref="Q148" si="258">COUNTIF($B$2:$B$37,P148)</f>
        <v>0</v>
      </c>
      <c r="R148" s="40">
        <f t="shared" ref="R148" si="259">COUNTIF($C$2:$C$37,P148)</f>
        <v>0</v>
      </c>
    </row>
    <row r="149" spans="16:18" x14ac:dyDescent="0.2">
      <c r="P149" s="40">
        <v>147</v>
      </c>
      <c r="Q149" s="40">
        <f t="shared" ref="Q149" si="260">COUNTIF($B$2:$B$37,P149)</f>
        <v>0</v>
      </c>
      <c r="R149" s="40">
        <f t="shared" ref="R149" si="261">COUNTIF($C$2:$C$37,P149)</f>
        <v>0</v>
      </c>
    </row>
    <row r="150" spans="16:18" x14ac:dyDescent="0.2">
      <c r="P150" s="40">
        <v>148</v>
      </c>
      <c r="Q150" s="40">
        <f t="shared" ref="Q150" si="262">COUNTIF($B$2:$B$37,P150)</f>
        <v>0</v>
      </c>
      <c r="R150" s="40">
        <f t="shared" ref="R150" si="263">COUNTIF($C$2:$C$37,P150)</f>
        <v>0</v>
      </c>
    </row>
    <row r="151" spans="16:18" x14ac:dyDescent="0.2">
      <c r="P151" s="40">
        <v>149</v>
      </c>
      <c r="Q151" s="40">
        <f t="shared" ref="Q151" si="264">COUNTIF($B$2:$B$37,P151)</f>
        <v>0</v>
      </c>
      <c r="R151" s="40">
        <f t="shared" ref="R151" si="265">COUNTIF($C$2:$C$37,P151)</f>
        <v>0</v>
      </c>
    </row>
    <row r="152" spans="16:18" x14ac:dyDescent="0.2">
      <c r="P152" s="40">
        <v>150</v>
      </c>
      <c r="Q152" s="40">
        <f t="shared" ref="Q152" si="266">COUNTIF($B$2:$B$37,P152)</f>
        <v>0</v>
      </c>
      <c r="R152" s="40">
        <f t="shared" ref="R152" si="267">COUNTIF($C$2:$C$37,P152)</f>
        <v>0</v>
      </c>
    </row>
    <row r="153" spans="16:18" x14ac:dyDescent="0.2">
      <c r="P153" s="40">
        <v>151</v>
      </c>
      <c r="Q153" s="40">
        <f t="shared" ref="Q153" si="268">COUNTIF($B$2:$B$37,P153)</f>
        <v>0</v>
      </c>
      <c r="R153" s="40">
        <f t="shared" ref="R153" si="269">COUNTIF($C$2:$C$37,P153)</f>
        <v>0</v>
      </c>
    </row>
    <row r="154" spans="16:18" x14ac:dyDescent="0.2">
      <c r="P154" s="40">
        <v>152</v>
      </c>
      <c r="Q154" s="40">
        <f t="shared" ref="Q154" si="270">COUNTIF($B$2:$B$37,P154)</f>
        <v>1</v>
      </c>
      <c r="R154" s="40">
        <f t="shared" ref="R154" si="271">COUNTIF($C$2:$C$37,P154)</f>
        <v>2</v>
      </c>
    </row>
    <row r="155" spans="16:18" x14ac:dyDescent="0.2">
      <c r="P155" s="40">
        <v>153</v>
      </c>
      <c r="Q155" s="40">
        <f t="shared" ref="Q155" si="272">COUNTIF($B$2:$B$37,P155)</f>
        <v>0</v>
      </c>
      <c r="R155" s="40">
        <f t="shared" ref="R155" si="273">COUNTIF($C$2:$C$37,P155)</f>
        <v>0</v>
      </c>
    </row>
    <row r="156" spans="16:18" x14ac:dyDescent="0.2">
      <c r="P156" s="40">
        <v>154</v>
      </c>
      <c r="Q156" s="40">
        <f t="shared" ref="Q156" si="274">COUNTIF($B$2:$B$37,P156)</f>
        <v>0</v>
      </c>
      <c r="R156" s="40">
        <f t="shared" ref="R156" si="275">COUNTIF($C$2:$C$37,P156)</f>
        <v>0</v>
      </c>
    </row>
    <row r="157" spans="16:18" x14ac:dyDescent="0.2">
      <c r="P157" s="40">
        <v>155</v>
      </c>
      <c r="Q157" s="40">
        <f t="shared" ref="Q157" si="276">COUNTIF($B$2:$B$37,P157)</f>
        <v>0</v>
      </c>
      <c r="R157" s="40">
        <f t="shared" ref="R157" si="277">COUNTIF($C$2:$C$37,P157)</f>
        <v>0</v>
      </c>
    </row>
    <row r="158" spans="16:18" x14ac:dyDescent="0.2">
      <c r="P158" s="40">
        <v>156</v>
      </c>
      <c r="Q158" s="40">
        <f t="shared" ref="Q158" si="278">COUNTIF($B$2:$B$37,P158)</f>
        <v>0</v>
      </c>
      <c r="R158" s="40">
        <f t="shared" ref="R158" si="279">COUNTIF($C$2:$C$37,P158)</f>
        <v>0</v>
      </c>
    </row>
    <row r="159" spans="16:18" x14ac:dyDescent="0.2">
      <c r="P159" s="40">
        <v>157</v>
      </c>
      <c r="Q159" s="40">
        <f t="shared" ref="Q159" si="280">COUNTIF($B$2:$B$37,P159)</f>
        <v>0</v>
      </c>
      <c r="R159" s="40">
        <f t="shared" ref="R159" si="281">COUNTIF($C$2:$C$37,P159)</f>
        <v>0</v>
      </c>
    </row>
    <row r="160" spans="16:18" x14ac:dyDescent="0.2">
      <c r="P160" s="40">
        <v>158</v>
      </c>
      <c r="Q160" s="40">
        <f t="shared" ref="Q160" si="282">COUNTIF($B$2:$B$37,P160)</f>
        <v>0</v>
      </c>
      <c r="R160" s="40">
        <f t="shared" ref="R160" si="283">COUNTIF($C$2:$C$37,P160)</f>
        <v>0</v>
      </c>
    </row>
    <row r="161" spans="16:18" x14ac:dyDescent="0.2">
      <c r="P161" s="40">
        <v>159</v>
      </c>
      <c r="Q161" s="40">
        <f t="shared" ref="Q161" si="284">COUNTIF($B$2:$B$37,P161)</f>
        <v>0</v>
      </c>
      <c r="R161" s="40">
        <f t="shared" ref="R161" si="285">COUNTIF($C$2:$C$37,P161)</f>
        <v>0</v>
      </c>
    </row>
    <row r="162" spans="16:18" x14ac:dyDescent="0.2">
      <c r="P162" s="40">
        <v>160</v>
      </c>
      <c r="Q162" s="40">
        <f t="shared" ref="Q162" si="286">COUNTIF($B$2:$B$37,P162)</f>
        <v>1</v>
      </c>
      <c r="R162" s="40">
        <f t="shared" ref="R162" si="287">COUNTIF($C$2:$C$37,P162)</f>
        <v>2</v>
      </c>
    </row>
    <row r="163" spans="16:18" x14ac:dyDescent="0.2">
      <c r="P163" s="40">
        <v>161</v>
      </c>
      <c r="Q163" s="40">
        <f t="shared" ref="Q163" si="288">COUNTIF($B$2:$B$37,P163)</f>
        <v>0</v>
      </c>
      <c r="R163" s="40">
        <f t="shared" ref="R163" si="289">COUNTIF($C$2:$C$37,P163)</f>
        <v>0</v>
      </c>
    </row>
    <row r="164" spans="16:18" x14ac:dyDescent="0.2">
      <c r="P164" s="40">
        <v>162</v>
      </c>
      <c r="Q164" s="40">
        <f t="shared" ref="Q164" si="290">COUNTIF($B$2:$B$37,P164)</f>
        <v>0</v>
      </c>
      <c r="R164" s="40">
        <f t="shared" ref="R164" si="291">COUNTIF($C$2:$C$37,P164)</f>
        <v>0</v>
      </c>
    </row>
    <row r="165" spans="16:18" x14ac:dyDescent="0.2">
      <c r="P165" s="40">
        <v>163</v>
      </c>
      <c r="Q165" s="40">
        <f t="shared" ref="Q165" si="292">COUNTIF($B$2:$B$37,P165)</f>
        <v>0</v>
      </c>
      <c r="R165" s="40">
        <f t="shared" ref="R165" si="293">COUNTIF($C$2:$C$37,P165)</f>
        <v>0</v>
      </c>
    </row>
    <row r="166" spans="16:18" x14ac:dyDescent="0.2">
      <c r="P166" s="40">
        <v>164</v>
      </c>
      <c r="Q166" s="40">
        <f t="shared" ref="Q166" si="294">COUNTIF($B$2:$B$37,P166)</f>
        <v>0</v>
      </c>
      <c r="R166" s="40">
        <f t="shared" ref="R166" si="295">COUNTIF($C$2:$C$37,P166)</f>
        <v>0</v>
      </c>
    </row>
    <row r="167" spans="16:18" x14ac:dyDescent="0.2">
      <c r="P167" s="40">
        <v>165</v>
      </c>
      <c r="Q167" s="40">
        <f t="shared" ref="Q167" si="296">COUNTIF($B$2:$B$37,P167)</f>
        <v>0</v>
      </c>
      <c r="R167" s="40">
        <f t="shared" ref="R167" si="297">COUNTIF($C$2:$C$37,P167)</f>
        <v>0</v>
      </c>
    </row>
    <row r="168" spans="16:18" x14ac:dyDescent="0.2">
      <c r="P168" s="40">
        <v>166</v>
      </c>
      <c r="Q168" s="40">
        <f t="shared" ref="Q168" si="298">COUNTIF($B$2:$B$37,P168)</f>
        <v>0</v>
      </c>
      <c r="R168" s="40">
        <f t="shared" ref="R168" si="299">COUNTIF($C$2:$C$37,P168)</f>
        <v>0</v>
      </c>
    </row>
    <row r="169" spans="16:18" x14ac:dyDescent="0.2">
      <c r="P169" s="40">
        <v>167</v>
      </c>
      <c r="Q169" s="40">
        <f t="shared" ref="Q169" si="300">COUNTIF($B$2:$B$37,P169)</f>
        <v>0</v>
      </c>
      <c r="R169" s="40">
        <f t="shared" ref="R169" si="301">COUNTIF($C$2:$C$37,P169)</f>
        <v>0</v>
      </c>
    </row>
    <row r="170" spans="16:18" x14ac:dyDescent="0.2">
      <c r="P170" s="40">
        <v>168</v>
      </c>
      <c r="Q170" s="40">
        <f t="shared" ref="Q170" si="302">COUNTIF($B$2:$B$37,P170)</f>
        <v>2</v>
      </c>
      <c r="R170" s="40">
        <f t="shared" ref="R170" si="303">COUNTIF($C$2:$C$37,P170)</f>
        <v>2</v>
      </c>
    </row>
    <row r="171" spans="16:18" x14ac:dyDescent="0.2">
      <c r="P171" s="40">
        <v>169</v>
      </c>
      <c r="Q171" s="40">
        <f t="shared" ref="Q171" si="304">COUNTIF($B$2:$B$37,P171)</f>
        <v>0</v>
      </c>
      <c r="R171" s="40">
        <f t="shared" ref="R171" si="305">COUNTIF($C$2:$C$37,P171)</f>
        <v>0</v>
      </c>
    </row>
    <row r="172" spans="16:18" x14ac:dyDescent="0.2">
      <c r="P172" s="40">
        <v>170</v>
      </c>
      <c r="Q172" s="40">
        <f t="shared" ref="Q172" si="306">COUNTIF($B$2:$B$37,P172)</f>
        <v>0</v>
      </c>
      <c r="R172" s="40">
        <f t="shared" ref="R172" si="307">COUNTIF($C$2:$C$37,P172)</f>
        <v>0</v>
      </c>
    </row>
    <row r="173" spans="16:18" x14ac:dyDescent="0.2">
      <c r="P173" s="40">
        <v>171</v>
      </c>
      <c r="Q173" s="40">
        <f t="shared" ref="Q173" si="308">COUNTIF($B$2:$B$37,P173)</f>
        <v>0</v>
      </c>
      <c r="R173" s="40">
        <f t="shared" ref="R173" si="309">COUNTIF($C$2:$C$37,P173)</f>
        <v>0</v>
      </c>
    </row>
    <row r="174" spans="16:18" x14ac:dyDescent="0.2">
      <c r="P174" s="40">
        <v>172</v>
      </c>
      <c r="Q174" s="40">
        <f t="shared" ref="Q174" si="310">COUNTIF($B$2:$B$37,P174)</f>
        <v>0</v>
      </c>
      <c r="R174" s="40">
        <f t="shared" ref="R174" si="311">COUNTIF($C$2:$C$37,P174)</f>
        <v>0</v>
      </c>
    </row>
    <row r="175" spans="16:18" x14ac:dyDescent="0.2">
      <c r="P175" s="40">
        <v>173</v>
      </c>
      <c r="Q175" s="40">
        <f t="shared" ref="Q175" si="312">COUNTIF($B$2:$B$37,P175)</f>
        <v>0</v>
      </c>
      <c r="R175" s="40">
        <f t="shared" ref="R175" si="313">COUNTIF($C$2:$C$37,P175)</f>
        <v>0</v>
      </c>
    </row>
    <row r="176" spans="16:18" x14ac:dyDescent="0.2">
      <c r="P176" s="40">
        <v>174</v>
      </c>
      <c r="Q176" s="40">
        <f t="shared" ref="Q176" si="314">COUNTIF($B$2:$B$37,P176)</f>
        <v>0</v>
      </c>
      <c r="R176" s="40">
        <f t="shared" ref="R176" si="315">COUNTIF($C$2:$C$37,P176)</f>
        <v>0</v>
      </c>
    </row>
    <row r="177" spans="16:18" x14ac:dyDescent="0.2">
      <c r="P177" s="40">
        <v>175</v>
      </c>
      <c r="Q177" s="40">
        <f t="shared" ref="Q177" si="316">COUNTIF($B$2:$B$37,P177)</f>
        <v>0</v>
      </c>
      <c r="R177" s="40">
        <f t="shared" ref="R177" si="317">COUNTIF($C$2:$C$37,P177)</f>
        <v>0</v>
      </c>
    </row>
    <row r="178" spans="16:18" x14ac:dyDescent="0.2">
      <c r="P178" s="40">
        <v>176</v>
      </c>
      <c r="Q178" s="40">
        <f t="shared" ref="Q178" si="318">COUNTIF($B$2:$B$37,P178)</f>
        <v>3</v>
      </c>
      <c r="R178" s="40">
        <f t="shared" ref="R178" si="319">COUNTIF($C$2:$C$37,P178)</f>
        <v>3</v>
      </c>
    </row>
    <row r="179" spans="16:18" x14ac:dyDescent="0.2">
      <c r="P179" s="40">
        <v>177</v>
      </c>
      <c r="Q179" s="40">
        <f t="shared" ref="Q179" si="320">COUNTIF($B$2:$B$37,P179)</f>
        <v>0</v>
      </c>
      <c r="R179" s="40">
        <f t="shared" ref="R179" si="321">COUNTIF($C$2:$C$37,P179)</f>
        <v>0</v>
      </c>
    </row>
    <row r="180" spans="16:18" x14ac:dyDescent="0.2">
      <c r="P180" s="40">
        <v>178</v>
      </c>
      <c r="Q180" s="40">
        <f t="shared" ref="Q180" si="322">COUNTIF($B$2:$B$37,P180)</f>
        <v>0</v>
      </c>
      <c r="R180" s="40">
        <f t="shared" ref="R180" si="323">COUNTIF($C$2:$C$37,P180)</f>
        <v>0</v>
      </c>
    </row>
    <row r="181" spans="16:18" x14ac:dyDescent="0.2">
      <c r="P181" s="40">
        <v>179</v>
      </c>
      <c r="Q181" s="40">
        <f t="shared" ref="Q181" si="324">COUNTIF($B$2:$B$37,P181)</f>
        <v>0</v>
      </c>
      <c r="R181" s="40">
        <f t="shared" ref="R181" si="325">COUNTIF($C$2:$C$37,P181)</f>
        <v>0</v>
      </c>
    </row>
    <row r="182" spans="16:18" x14ac:dyDescent="0.2">
      <c r="P182" s="40">
        <v>180</v>
      </c>
      <c r="Q182" s="40">
        <f t="shared" ref="Q182" si="326">COUNTIF($B$2:$B$37,P182)</f>
        <v>0</v>
      </c>
      <c r="R182" s="40">
        <f t="shared" ref="R182" si="327">COUNTIF($C$2:$C$37,P182)</f>
        <v>0</v>
      </c>
    </row>
    <row r="183" spans="16:18" x14ac:dyDescent="0.2">
      <c r="P183" s="40">
        <v>181</v>
      </c>
      <c r="Q183" s="40">
        <f t="shared" ref="Q183" si="328">COUNTIF($B$2:$B$37,P183)</f>
        <v>0</v>
      </c>
      <c r="R183" s="40">
        <f t="shared" ref="R183" si="329">COUNTIF($C$2:$C$37,P183)</f>
        <v>0</v>
      </c>
    </row>
    <row r="184" spans="16:18" x14ac:dyDescent="0.2">
      <c r="P184" s="40">
        <v>182</v>
      </c>
      <c r="Q184" s="40">
        <f t="shared" ref="Q184" si="330">COUNTIF($B$2:$B$37,P184)</f>
        <v>0</v>
      </c>
      <c r="R184" s="40">
        <f t="shared" ref="R184" si="331">COUNTIF($C$2:$C$37,P184)</f>
        <v>0</v>
      </c>
    </row>
    <row r="185" spans="16:18" x14ac:dyDescent="0.2">
      <c r="P185" s="40">
        <v>183</v>
      </c>
      <c r="Q185" s="40">
        <f t="shared" ref="Q185" si="332">COUNTIF($B$2:$B$37,P185)</f>
        <v>0</v>
      </c>
      <c r="R185" s="40">
        <f t="shared" ref="R185" si="333">COUNTIF($C$2:$C$37,P185)</f>
        <v>0</v>
      </c>
    </row>
    <row r="186" spans="16:18" x14ac:dyDescent="0.2">
      <c r="P186" s="40">
        <v>184</v>
      </c>
      <c r="Q186" s="40">
        <f t="shared" ref="Q186" si="334">COUNTIF($B$2:$B$37,P186)</f>
        <v>1</v>
      </c>
      <c r="R186" s="40">
        <f t="shared" ref="R186" si="335">COUNTIF($C$2:$C$37,P186)</f>
        <v>1</v>
      </c>
    </row>
    <row r="187" spans="16:18" x14ac:dyDescent="0.2">
      <c r="P187" s="40">
        <v>185</v>
      </c>
      <c r="Q187" s="40">
        <f t="shared" ref="Q187" si="336">COUNTIF($B$2:$B$37,P187)</f>
        <v>0</v>
      </c>
      <c r="R187" s="40">
        <f t="shared" ref="R187" si="337">COUNTIF($C$2:$C$37,P187)</f>
        <v>0</v>
      </c>
    </row>
    <row r="188" spans="16:18" x14ac:dyDescent="0.2">
      <c r="P188" s="40">
        <v>186</v>
      </c>
      <c r="Q188" s="40">
        <f t="shared" ref="Q188" si="338">COUNTIF($B$2:$B$37,P188)</f>
        <v>0</v>
      </c>
      <c r="R188" s="40">
        <f t="shared" ref="R188" si="339">COUNTIF($C$2:$C$37,P188)</f>
        <v>0</v>
      </c>
    </row>
    <row r="189" spans="16:18" x14ac:dyDescent="0.2">
      <c r="P189" s="40">
        <v>187</v>
      </c>
      <c r="Q189" s="40">
        <f t="shared" ref="Q189" si="340">COUNTIF($B$2:$B$37,P189)</f>
        <v>0</v>
      </c>
      <c r="R189" s="40">
        <f t="shared" ref="R189" si="341">COUNTIF($C$2:$C$37,P189)</f>
        <v>0</v>
      </c>
    </row>
    <row r="190" spans="16:18" x14ac:dyDescent="0.2">
      <c r="P190" s="40">
        <v>188</v>
      </c>
      <c r="Q190" s="40">
        <f t="shared" ref="Q190" si="342">COUNTIF($B$2:$B$37,P190)</f>
        <v>0</v>
      </c>
      <c r="R190" s="40">
        <f t="shared" ref="R190" si="343">COUNTIF($C$2:$C$37,P190)</f>
        <v>0</v>
      </c>
    </row>
    <row r="191" spans="16:18" x14ac:dyDescent="0.2">
      <c r="P191" s="40">
        <v>189</v>
      </c>
      <c r="Q191" s="40">
        <f t="shared" ref="Q191" si="344">COUNTIF($B$2:$B$37,P191)</f>
        <v>0</v>
      </c>
      <c r="R191" s="40">
        <f t="shared" ref="R191" si="345">COUNTIF($C$2:$C$37,P191)</f>
        <v>0</v>
      </c>
    </row>
    <row r="192" spans="16:18" x14ac:dyDescent="0.2">
      <c r="P192" s="40">
        <v>190</v>
      </c>
      <c r="Q192" s="40">
        <f t="shared" ref="Q192" si="346">COUNTIF($B$2:$B$37,P192)</f>
        <v>0</v>
      </c>
      <c r="R192" s="40">
        <f t="shared" ref="R192" si="347">COUNTIF($C$2:$C$37,P192)</f>
        <v>0</v>
      </c>
    </row>
    <row r="193" spans="16:18" x14ac:dyDescent="0.2">
      <c r="P193" s="40">
        <v>191</v>
      </c>
      <c r="Q193" s="40">
        <f t="shared" ref="Q193" si="348">COUNTIF($B$2:$B$37,P193)</f>
        <v>0</v>
      </c>
      <c r="R193" s="40">
        <f t="shared" ref="R193" si="349">COUNTIF($C$2:$C$37,P193)</f>
        <v>0</v>
      </c>
    </row>
    <row r="194" spans="16:18" x14ac:dyDescent="0.2">
      <c r="P194" s="40">
        <v>192</v>
      </c>
      <c r="Q194" s="40">
        <f t="shared" ref="Q194" si="350">COUNTIF($B$2:$B$37,P194)</f>
        <v>1</v>
      </c>
      <c r="R194" s="40">
        <f t="shared" ref="R194" si="351">COUNTIF($C$2:$C$37,P194)</f>
        <v>2</v>
      </c>
    </row>
    <row r="195" spans="16:18" x14ac:dyDescent="0.2">
      <c r="P195" s="40">
        <v>193</v>
      </c>
      <c r="Q195" s="40">
        <f t="shared" ref="Q195" si="352">COUNTIF($B$2:$B$37,P195)</f>
        <v>0</v>
      </c>
      <c r="R195" s="40">
        <f t="shared" ref="R195" si="353">COUNTIF($C$2:$C$37,P195)</f>
        <v>0</v>
      </c>
    </row>
    <row r="196" spans="16:18" x14ac:dyDescent="0.2">
      <c r="P196" s="40">
        <v>194</v>
      </c>
      <c r="Q196" s="40">
        <f t="shared" ref="Q196" si="354">COUNTIF($B$2:$B$37,P196)</f>
        <v>0</v>
      </c>
      <c r="R196" s="40">
        <f t="shared" ref="R196" si="355">COUNTIF($C$2:$C$37,P196)</f>
        <v>0</v>
      </c>
    </row>
    <row r="197" spans="16:18" x14ac:dyDescent="0.2">
      <c r="P197" s="40">
        <v>195</v>
      </c>
      <c r="Q197" s="40">
        <f t="shared" ref="Q197" si="356">COUNTIF($B$2:$B$37,P197)</f>
        <v>0</v>
      </c>
      <c r="R197" s="40">
        <f t="shared" ref="R197" si="357">COUNTIF($C$2:$C$37,P197)</f>
        <v>0</v>
      </c>
    </row>
    <row r="198" spans="16:18" x14ac:dyDescent="0.2">
      <c r="P198" s="40">
        <v>196</v>
      </c>
      <c r="Q198" s="40">
        <f t="shared" ref="Q198" si="358">COUNTIF($B$2:$B$37,P198)</f>
        <v>0</v>
      </c>
      <c r="R198" s="40">
        <f t="shared" ref="R198" si="359">COUNTIF($C$2:$C$37,P198)</f>
        <v>0</v>
      </c>
    </row>
    <row r="199" spans="16:18" x14ac:dyDescent="0.2">
      <c r="P199" s="40">
        <v>197</v>
      </c>
      <c r="Q199" s="40">
        <f t="shared" ref="Q199" si="360">COUNTIF($B$2:$B$37,P199)</f>
        <v>0</v>
      </c>
      <c r="R199" s="40">
        <f t="shared" ref="R199" si="361">COUNTIF($C$2:$C$37,P199)</f>
        <v>0</v>
      </c>
    </row>
    <row r="200" spans="16:18" x14ac:dyDescent="0.2">
      <c r="P200" s="40">
        <v>198</v>
      </c>
      <c r="Q200" s="40">
        <f t="shared" ref="Q200" si="362">COUNTIF($B$2:$B$37,P200)</f>
        <v>0</v>
      </c>
      <c r="R200" s="40">
        <f t="shared" ref="R200" si="363">COUNTIF($C$2:$C$37,P200)</f>
        <v>0</v>
      </c>
    </row>
    <row r="201" spans="16:18" x14ac:dyDescent="0.2">
      <c r="P201" s="40">
        <v>199</v>
      </c>
      <c r="Q201" s="40">
        <f t="shared" ref="Q201" si="364">COUNTIF($B$2:$B$37,P201)</f>
        <v>0</v>
      </c>
      <c r="R201" s="40">
        <f t="shared" ref="R201" si="365">COUNTIF($C$2:$C$37,P201)</f>
        <v>0</v>
      </c>
    </row>
    <row r="202" spans="16:18" x14ac:dyDescent="0.2">
      <c r="P202" s="40">
        <v>200</v>
      </c>
      <c r="Q202" s="40">
        <f t="shared" ref="Q202" si="366">COUNTIF($B$2:$B$37,P202)</f>
        <v>0</v>
      </c>
      <c r="R202" s="40">
        <f t="shared" ref="R202" si="367">COUNTIF($C$2:$C$37,P202)</f>
        <v>2</v>
      </c>
    </row>
    <row r="203" spans="16:18" x14ac:dyDescent="0.2">
      <c r="P203" s="40">
        <v>201</v>
      </c>
      <c r="Q203" s="40">
        <f t="shared" ref="Q203" si="368">COUNTIF($B$2:$B$37,P203)</f>
        <v>0</v>
      </c>
      <c r="R203" s="40">
        <f t="shared" ref="R203" si="369">COUNTIF($C$2:$C$37,P203)</f>
        <v>0</v>
      </c>
    </row>
    <row r="204" spans="16:18" x14ac:dyDescent="0.2">
      <c r="P204" s="40">
        <v>202</v>
      </c>
      <c r="Q204" s="40">
        <f t="shared" ref="Q204" si="370">COUNTIF($B$2:$B$37,P204)</f>
        <v>0</v>
      </c>
      <c r="R204" s="40">
        <f t="shared" ref="R204" si="371">COUNTIF($C$2:$C$37,P204)</f>
        <v>0</v>
      </c>
    </row>
    <row r="205" spans="16:18" x14ac:dyDescent="0.2">
      <c r="P205" s="40">
        <v>203</v>
      </c>
      <c r="Q205" s="40">
        <f t="shared" ref="Q205" si="372">COUNTIF($B$2:$B$37,P205)</f>
        <v>0</v>
      </c>
      <c r="R205" s="40">
        <f t="shared" ref="R205" si="373">COUNTIF($C$2:$C$37,P205)</f>
        <v>0</v>
      </c>
    </row>
    <row r="206" spans="16:18" x14ac:dyDescent="0.2">
      <c r="P206" s="40">
        <v>204</v>
      </c>
      <c r="Q206" s="40">
        <f t="shared" ref="Q206" si="374">COUNTIF($B$2:$B$37,P206)</f>
        <v>0</v>
      </c>
      <c r="R206" s="40">
        <f t="shared" ref="R206" si="375">COUNTIF($C$2:$C$37,P206)</f>
        <v>0</v>
      </c>
    </row>
    <row r="207" spans="16:18" x14ac:dyDescent="0.2">
      <c r="P207" s="40">
        <v>205</v>
      </c>
      <c r="Q207" s="40">
        <f t="shared" ref="Q207" si="376">COUNTIF($B$2:$B$37,P207)</f>
        <v>0</v>
      </c>
      <c r="R207" s="40">
        <f t="shared" ref="R207" si="377">COUNTIF($C$2:$C$37,P207)</f>
        <v>0</v>
      </c>
    </row>
    <row r="208" spans="16:18" x14ac:dyDescent="0.2">
      <c r="P208" s="40">
        <v>206</v>
      </c>
      <c r="Q208" s="40">
        <f t="shared" ref="Q208" si="378">COUNTIF($B$2:$B$37,P208)</f>
        <v>0</v>
      </c>
      <c r="R208" s="40">
        <f t="shared" ref="R208" si="379">COUNTIF($C$2:$C$37,P208)</f>
        <v>0</v>
      </c>
    </row>
    <row r="209" spans="16:18" x14ac:dyDescent="0.2">
      <c r="P209" s="40">
        <v>207</v>
      </c>
      <c r="Q209" s="40">
        <f t="shared" ref="Q209" si="380">COUNTIF($B$2:$B$37,P209)</f>
        <v>0</v>
      </c>
      <c r="R209" s="40">
        <f t="shared" ref="R209" si="381">COUNTIF($C$2:$C$37,P209)</f>
        <v>0</v>
      </c>
    </row>
    <row r="210" spans="16:18" x14ac:dyDescent="0.2">
      <c r="P210" s="40">
        <v>208</v>
      </c>
      <c r="Q210" s="40">
        <f t="shared" ref="Q210" si="382">COUNTIF($B$2:$B$37,P210)</f>
        <v>1</v>
      </c>
      <c r="R210" s="40">
        <f t="shared" ref="R210" si="383">COUNTIF($C$2:$C$37,P210)</f>
        <v>2</v>
      </c>
    </row>
    <row r="211" spans="16:18" x14ac:dyDescent="0.2">
      <c r="P211" s="40">
        <v>209</v>
      </c>
      <c r="Q211" s="40">
        <f t="shared" ref="Q211" si="384">COUNTIF($B$2:$B$37,P211)</f>
        <v>0</v>
      </c>
      <c r="R211" s="40">
        <f t="shared" ref="R211" si="385">COUNTIF($C$2:$C$37,P211)</f>
        <v>0</v>
      </c>
    </row>
    <row r="212" spans="16:18" x14ac:dyDescent="0.2">
      <c r="P212" s="40">
        <v>210</v>
      </c>
      <c r="Q212" s="40">
        <f t="shared" ref="Q212" si="386">COUNTIF($B$2:$B$37,P212)</f>
        <v>0</v>
      </c>
      <c r="R212" s="40">
        <f t="shared" ref="R212" si="387">COUNTIF($C$2:$C$37,P212)</f>
        <v>0</v>
      </c>
    </row>
    <row r="213" spans="16:18" x14ac:dyDescent="0.2">
      <c r="P213" s="40">
        <v>211</v>
      </c>
      <c r="Q213" s="40">
        <f t="shared" ref="Q213" si="388">COUNTIF($B$2:$B$37,P213)</f>
        <v>0</v>
      </c>
      <c r="R213" s="40">
        <f t="shared" ref="R213" si="389">COUNTIF($C$2:$C$37,P213)</f>
        <v>0</v>
      </c>
    </row>
    <row r="214" spans="16:18" x14ac:dyDescent="0.2">
      <c r="P214" s="40">
        <v>212</v>
      </c>
      <c r="Q214" s="40">
        <f t="shared" ref="Q214" si="390">COUNTIF($B$2:$B$37,P214)</f>
        <v>0</v>
      </c>
      <c r="R214" s="40">
        <f t="shared" ref="R214" si="391">COUNTIF($C$2:$C$37,P214)</f>
        <v>0</v>
      </c>
    </row>
    <row r="215" spans="16:18" x14ac:dyDescent="0.2">
      <c r="P215" s="40">
        <v>213</v>
      </c>
      <c r="Q215" s="40">
        <f t="shared" ref="Q215" si="392">COUNTIF($B$2:$B$37,P215)</f>
        <v>0</v>
      </c>
      <c r="R215" s="40">
        <f t="shared" ref="R215" si="393">COUNTIF($C$2:$C$37,P215)</f>
        <v>0</v>
      </c>
    </row>
    <row r="216" spans="16:18" x14ac:dyDescent="0.2">
      <c r="P216" s="40">
        <v>214</v>
      </c>
      <c r="Q216" s="40">
        <f t="shared" ref="Q216" si="394">COUNTIF($B$2:$B$37,P216)</f>
        <v>0</v>
      </c>
      <c r="R216" s="40">
        <f t="shared" ref="R216" si="395">COUNTIF($C$2:$C$37,P216)</f>
        <v>0</v>
      </c>
    </row>
    <row r="217" spans="16:18" x14ac:dyDescent="0.2">
      <c r="P217" s="40">
        <v>215</v>
      </c>
      <c r="Q217" s="40">
        <f t="shared" ref="Q217" si="396">COUNTIF($B$2:$B$37,P217)</f>
        <v>0</v>
      </c>
      <c r="R217" s="40">
        <f t="shared" ref="R217" si="397">COUNTIF($C$2:$C$37,P217)</f>
        <v>0</v>
      </c>
    </row>
    <row r="218" spans="16:18" x14ac:dyDescent="0.2">
      <c r="P218" s="40">
        <v>216</v>
      </c>
      <c r="Q218" s="40">
        <f t="shared" ref="Q218" si="398">COUNTIF($B$2:$B$37,P218)</f>
        <v>1</v>
      </c>
      <c r="R218" s="40">
        <f t="shared" ref="R218" si="399">COUNTIF($C$2:$C$37,P218)</f>
        <v>1</v>
      </c>
    </row>
    <row r="219" spans="16:18" x14ac:dyDescent="0.2">
      <c r="P219" s="40">
        <v>217</v>
      </c>
      <c r="Q219" s="40">
        <f t="shared" ref="Q219" si="400">COUNTIF($B$2:$B$37,P219)</f>
        <v>0</v>
      </c>
      <c r="R219" s="40">
        <f t="shared" ref="R219" si="401">COUNTIF($C$2:$C$37,P219)</f>
        <v>0</v>
      </c>
    </row>
    <row r="220" spans="16:18" x14ac:dyDescent="0.2">
      <c r="P220" s="40">
        <v>218</v>
      </c>
      <c r="Q220" s="40">
        <f t="shared" ref="Q220" si="402">COUNTIF($B$2:$B$37,P220)</f>
        <v>0</v>
      </c>
      <c r="R220" s="40">
        <f t="shared" ref="R220" si="403">COUNTIF($C$2:$C$37,P220)</f>
        <v>0</v>
      </c>
    </row>
    <row r="221" spans="16:18" x14ac:dyDescent="0.2">
      <c r="P221" s="40">
        <v>219</v>
      </c>
      <c r="Q221" s="40">
        <f t="shared" ref="Q221" si="404">COUNTIF($B$2:$B$37,P221)</f>
        <v>0</v>
      </c>
      <c r="R221" s="40">
        <f t="shared" ref="R221" si="405">COUNTIF($C$2:$C$37,P221)</f>
        <v>0</v>
      </c>
    </row>
    <row r="222" spans="16:18" x14ac:dyDescent="0.2">
      <c r="P222" s="40">
        <v>220</v>
      </c>
      <c r="Q222" s="40">
        <f t="shared" ref="Q222" si="406">COUNTIF($B$2:$B$37,P222)</f>
        <v>0</v>
      </c>
      <c r="R222" s="40">
        <f t="shared" ref="R222" si="407">COUNTIF($C$2:$C$37,P222)</f>
        <v>0</v>
      </c>
    </row>
    <row r="223" spans="16:18" x14ac:dyDescent="0.2">
      <c r="P223" s="40">
        <v>221</v>
      </c>
      <c r="Q223" s="40">
        <f t="shared" ref="Q223" si="408">COUNTIF($B$2:$B$37,P223)</f>
        <v>0</v>
      </c>
      <c r="R223" s="40">
        <f t="shared" ref="R223" si="409">COUNTIF($C$2:$C$37,P223)</f>
        <v>0</v>
      </c>
    </row>
    <row r="224" spans="16:18" x14ac:dyDescent="0.2">
      <c r="P224" s="40">
        <v>222</v>
      </c>
      <c r="Q224" s="40">
        <f t="shared" ref="Q224" si="410">COUNTIF($B$2:$B$37,P224)</f>
        <v>0</v>
      </c>
      <c r="R224" s="40">
        <f t="shared" ref="R224" si="411">COUNTIF($C$2:$C$37,P224)</f>
        <v>0</v>
      </c>
    </row>
    <row r="225" spans="16:18" x14ac:dyDescent="0.2">
      <c r="P225" s="40">
        <v>223</v>
      </c>
      <c r="Q225" s="40">
        <f t="shared" ref="Q225" si="412">COUNTIF($B$2:$B$37,P225)</f>
        <v>0</v>
      </c>
      <c r="R225" s="40">
        <f t="shared" ref="R225" si="413">COUNTIF($C$2:$C$37,P225)</f>
        <v>0</v>
      </c>
    </row>
    <row r="226" spans="16:18" x14ac:dyDescent="0.2">
      <c r="P226" s="40">
        <v>224</v>
      </c>
      <c r="Q226" s="40">
        <f t="shared" ref="Q226" si="414">COUNTIF($B$2:$B$37,P226)</f>
        <v>0</v>
      </c>
      <c r="R226" s="40">
        <f t="shared" ref="R226" si="415">COUNTIF($C$2:$C$37,P226)</f>
        <v>1</v>
      </c>
    </row>
    <row r="227" spans="16:18" x14ac:dyDescent="0.2">
      <c r="P227" s="40">
        <v>225</v>
      </c>
      <c r="Q227" s="40">
        <f t="shared" ref="Q227" si="416">COUNTIF($B$2:$B$37,P227)</f>
        <v>0</v>
      </c>
      <c r="R227" s="40">
        <f t="shared" ref="R227" si="417">COUNTIF($C$2:$C$37,P227)</f>
        <v>0</v>
      </c>
    </row>
    <row r="228" spans="16:18" x14ac:dyDescent="0.2">
      <c r="P228" s="40">
        <v>226</v>
      </c>
      <c r="Q228" s="40">
        <f t="shared" ref="Q228" si="418">COUNTIF($B$2:$B$37,P228)</f>
        <v>0</v>
      </c>
      <c r="R228" s="40">
        <f t="shared" ref="R228" si="419">COUNTIF($C$2:$C$37,P228)</f>
        <v>0</v>
      </c>
    </row>
    <row r="229" spans="16:18" x14ac:dyDescent="0.2">
      <c r="P229" s="40">
        <v>227</v>
      </c>
      <c r="Q229" s="40">
        <f t="shared" ref="Q229" si="420">COUNTIF($B$2:$B$37,P229)</f>
        <v>0</v>
      </c>
      <c r="R229" s="40">
        <f t="shared" ref="R229" si="421">COUNTIF($C$2:$C$37,P229)</f>
        <v>0</v>
      </c>
    </row>
    <row r="230" spans="16:18" x14ac:dyDescent="0.2">
      <c r="P230" s="40">
        <v>228</v>
      </c>
      <c r="Q230" s="40">
        <f t="shared" ref="Q230" si="422">COUNTIF($B$2:$B$37,P230)</f>
        <v>0</v>
      </c>
      <c r="R230" s="40">
        <f t="shared" ref="R230" si="423">COUNTIF($C$2:$C$37,P230)</f>
        <v>0</v>
      </c>
    </row>
    <row r="231" spans="16:18" x14ac:dyDescent="0.2">
      <c r="P231" s="40">
        <v>229</v>
      </c>
      <c r="Q231" s="40">
        <f t="shared" ref="Q231" si="424">COUNTIF($B$2:$B$37,P231)</f>
        <v>0</v>
      </c>
      <c r="R231" s="40">
        <f t="shared" ref="R231" si="425">COUNTIF($C$2:$C$37,P231)</f>
        <v>0</v>
      </c>
    </row>
    <row r="232" spans="16:18" x14ac:dyDescent="0.2">
      <c r="P232" s="40">
        <v>230</v>
      </c>
      <c r="Q232" s="40">
        <f t="shared" ref="Q232" si="426">COUNTIF($B$2:$B$37,P232)</f>
        <v>0</v>
      </c>
      <c r="R232" s="40">
        <f t="shared" ref="R232" si="427">COUNTIF($C$2:$C$37,P232)</f>
        <v>0</v>
      </c>
    </row>
    <row r="233" spans="16:18" x14ac:dyDescent="0.2">
      <c r="P233" s="40">
        <v>231</v>
      </c>
      <c r="Q233" s="40">
        <f t="shared" ref="Q233" si="428">COUNTIF($B$2:$B$37,P233)</f>
        <v>0</v>
      </c>
      <c r="R233" s="40">
        <f t="shared" ref="R233" si="429">COUNTIF($C$2:$C$37,P233)</f>
        <v>0</v>
      </c>
    </row>
    <row r="234" spans="16:18" x14ac:dyDescent="0.2">
      <c r="P234" s="40">
        <v>232</v>
      </c>
      <c r="Q234" s="40">
        <f t="shared" ref="Q234" si="430">COUNTIF($B$2:$B$37,P234)</f>
        <v>1</v>
      </c>
      <c r="R234" s="40">
        <f t="shared" ref="R234" si="431">COUNTIF($C$2:$C$37,P234)</f>
        <v>1</v>
      </c>
    </row>
    <row r="235" spans="16:18" x14ac:dyDescent="0.2">
      <c r="P235" s="40">
        <v>233</v>
      </c>
      <c r="Q235" s="40">
        <f t="shared" ref="Q235" si="432">COUNTIF($B$2:$B$37,P235)</f>
        <v>0</v>
      </c>
      <c r="R235" s="40">
        <f t="shared" ref="R235" si="433">COUNTIF($C$2:$C$37,P235)</f>
        <v>0</v>
      </c>
    </row>
    <row r="236" spans="16:18" x14ac:dyDescent="0.2">
      <c r="P236" s="40">
        <v>234</v>
      </c>
      <c r="Q236" s="40">
        <f t="shared" ref="Q236" si="434">COUNTIF($B$2:$B$37,P236)</f>
        <v>0</v>
      </c>
      <c r="R236" s="40">
        <f t="shared" ref="R236" si="435">COUNTIF($C$2:$C$37,P236)</f>
        <v>0</v>
      </c>
    </row>
    <row r="237" spans="16:18" x14ac:dyDescent="0.2">
      <c r="P237" s="40">
        <v>235</v>
      </c>
      <c r="Q237" s="40">
        <f t="shared" ref="Q237" si="436">COUNTIF($B$2:$B$37,P237)</f>
        <v>0</v>
      </c>
      <c r="R237" s="40">
        <f t="shared" ref="R237" si="437">COUNTIF($C$2:$C$37,P237)</f>
        <v>0</v>
      </c>
    </row>
    <row r="238" spans="16:18" x14ac:dyDescent="0.2">
      <c r="P238" s="40">
        <v>236</v>
      </c>
      <c r="Q238" s="40">
        <f t="shared" ref="Q238" si="438">COUNTIF($B$2:$B$37,P238)</f>
        <v>0</v>
      </c>
      <c r="R238" s="40">
        <f t="shared" ref="R238" si="439">COUNTIF($C$2:$C$37,P238)</f>
        <v>0</v>
      </c>
    </row>
    <row r="239" spans="16:18" x14ac:dyDescent="0.2">
      <c r="P239" s="40">
        <v>237</v>
      </c>
      <c r="Q239" s="40">
        <f t="shared" ref="Q239" si="440">COUNTIF($B$2:$B$37,P239)</f>
        <v>0</v>
      </c>
      <c r="R239" s="40">
        <f t="shared" ref="R239" si="441">COUNTIF($C$2:$C$37,P239)</f>
        <v>0</v>
      </c>
    </row>
    <row r="240" spans="16:18" x14ac:dyDescent="0.2">
      <c r="P240" s="40">
        <v>238</v>
      </c>
      <c r="Q240" s="40">
        <f t="shared" ref="Q240" si="442">COUNTIF($B$2:$B$37,P240)</f>
        <v>0</v>
      </c>
      <c r="R240" s="40">
        <f t="shared" ref="R240" si="443">COUNTIF($C$2:$C$37,P240)</f>
        <v>0</v>
      </c>
    </row>
    <row r="241" spans="16:18" x14ac:dyDescent="0.2">
      <c r="P241" s="40">
        <v>239</v>
      </c>
      <c r="Q241" s="40">
        <f t="shared" ref="Q241" si="444">COUNTIF($B$2:$B$37,P241)</f>
        <v>0</v>
      </c>
      <c r="R241" s="40">
        <f t="shared" ref="R241" si="445">COUNTIF($C$2:$C$37,P241)</f>
        <v>0</v>
      </c>
    </row>
    <row r="242" spans="16:18" x14ac:dyDescent="0.2">
      <c r="P242" s="40">
        <v>240</v>
      </c>
      <c r="Q242" s="40">
        <f t="shared" ref="Q242" si="446">COUNTIF($B$2:$B$37,P242)</f>
        <v>1</v>
      </c>
      <c r="R242" s="40">
        <f t="shared" ref="R242" si="447">COUNTIF($C$2:$C$37,P242)</f>
        <v>2</v>
      </c>
    </row>
    <row r="243" spans="16:18" x14ac:dyDescent="0.2">
      <c r="P243" s="40">
        <v>241</v>
      </c>
      <c r="Q243" s="40">
        <f t="shared" ref="Q243" si="448">COUNTIF($B$2:$B$37,P243)</f>
        <v>0</v>
      </c>
      <c r="R243" s="40">
        <f t="shared" ref="R243" si="449">COUNTIF($C$2:$C$37,P243)</f>
        <v>0</v>
      </c>
    </row>
    <row r="244" spans="16:18" x14ac:dyDescent="0.2">
      <c r="P244" s="40">
        <v>242</v>
      </c>
      <c r="Q244" s="40">
        <f t="shared" ref="Q244" si="450">COUNTIF($B$2:$B$37,P244)</f>
        <v>0</v>
      </c>
      <c r="R244" s="40">
        <f t="shared" ref="R244" si="451">COUNTIF($C$2:$C$37,P244)</f>
        <v>0</v>
      </c>
    </row>
    <row r="245" spans="16:18" x14ac:dyDescent="0.2">
      <c r="P245" s="40">
        <v>243</v>
      </c>
      <c r="Q245" s="40">
        <f t="shared" ref="Q245" si="452">COUNTIF($B$2:$B$37,P245)</f>
        <v>0</v>
      </c>
      <c r="R245" s="40">
        <f t="shared" ref="R245" si="453">COUNTIF($C$2:$C$37,P245)</f>
        <v>0</v>
      </c>
    </row>
    <row r="246" spans="16:18" x14ac:dyDescent="0.2">
      <c r="P246" s="40">
        <v>244</v>
      </c>
      <c r="Q246" s="40">
        <f t="shared" ref="Q246" si="454">COUNTIF($B$2:$B$37,P246)</f>
        <v>0</v>
      </c>
      <c r="R246" s="40">
        <f t="shared" ref="R246" si="455">COUNTIF($C$2:$C$37,P246)</f>
        <v>0</v>
      </c>
    </row>
    <row r="247" spans="16:18" x14ac:dyDescent="0.2">
      <c r="P247" s="40">
        <v>245</v>
      </c>
      <c r="Q247" s="40">
        <f t="shared" ref="Q247" si="456">COUNTIF($B$2:$B$37,P247)</f>
        <v>0</v>
      </c>
      <c r="R247" s="40">
        <f t="shared" ref="R247" si="457">COUNTIF($C$2:$C$37,P247)</f>
        <v>0</v>
      </c>
    </row>
    <row r="248" spans="16:18" x14ac:dyDescent="0.2">
      <c r="P248" s="40">
        <v>246</v>
      </c>
      <c r="Q248" s="40">
        <f t="shared" ref="Q248" si="458">COUNTIF($B$2:$B$37,P248)</f>
        <v>0</v>
      </c>
      <c r="R248" s="40">
        <f t="shared" ref="R248" si="459">COUNTIF($C$2:$C$37,P248)</f>
        <v>0</v>
      </c>
    </row>
    <row r="249" spans="16:18" x14ac:dyDescent="0.2">
      <c r="P249" s="40">
        <v>247</v>
      </c>
      <c r="Q249" s="40">
        <f t="shared" ref="Q249" si="460">COUNTIF($B$2:$B$37,P249)</f>
        <v>0</v>
      </c>
      <c r="R249" s="40">
        <f t="shared" ref="R249" si="461">COUNTIF($C$2:$C$37,P249)</f>
        <v>0</v>
      </c>
    </row>
    <row r="250" spans="16:18" x14ac:dyDescent="0.2">
      <c r="P250" s="40">
        <v>248</v>
      </c>
      <c r="Q250" s="40">
        <f t="shared" ref="Q250" si="462">COUNTIF($B$2:$B$37,P250)</f>
        <v>1</v>
      </c>
      <c r="R250" s="40">
        <f t="shared" ref="R250" si="463">COUNTIF($C$2:$C$37,P250)</f>
        <v>2</v>
      </c>
    </row>
    <row r="251" spans="16:18" x14ac:dyDescent="0.2">
      <c r="P251" s="40">
        <v>249</v>
      </c>
      <c r="Q251" s="40">
        <f t="shared" ref="Q251" si="464">COUNTIF($B$2:$B$37,P251)</f>
        <v>0</v>
      </c>
      <c r="R251" s="40">
        <f t="shared" ref="R251" si="465">COUNTIF($C$2:$C$37,P251)</f>
        <v>0</v>
      </c>
    </row>
    <row r="252" spans="16:18" x14ac:dyDescent="0.2">
      <c r="P252" s="40">
        <v>250</v>
      </c>
      <c r="Q252" s="40">
        <f t="shared" ref="Q252" si="466">COUNTIF($B$2:$B$37,P252)</f>
        <v>0</v>
      </c>
      <c r="R252" s="40">
        <f t="shared" ref="R252" si="467">COUNTIF($C$2:$C$37,P252)</f>
        <v>0</v>
      </c>
    </row>
    <row r="253" spans="16:18" x14ac:dyDescent="0.2">
      <c r="P253" s="40">
        <v>251</v>
      </c>
      <c r="Q253" s="40">
        <f t="shared" ref="Q253" si="468">COUNTIF($B$2:$B$37,P253)</f>
        <v>0</v>
      </c>
      <c r="R253" s="40">
        <f t="shared" ref="R253" si="469">COUNTIF($C$2:$C$37,P253)</f>
        <v>0</v>
      </c>
    </row>
    <row r="254" spans="16:18" x14ac:dyDescent="0.2">
      <c r="P254" s="40">
        <v>252</v>
      </c>
      <c r="Q254" s="40">
        <f t="shared" ref="Q254" si="470">COUNTIF($B$2:$B$37,P254)</f>
        <v>0</v>
      </c>
      <c r="R254" s="40">
        <f t="shared" ref="R254" si="471">COUNTIF($C$2:$C$37,P254)</f>
        <v>0</v>
      </c>
    </row>
    <row r="255" spans="16:18" x14ac:dyDescent="0.2">
      <c r="P255" s="40">
        <v>253</v>
      </c>
      <c r="Q255" s="40">
        <f t="shared" ref="Q255" si="472">COUNTIF($B$2:$B$37,P255)</f>
        <v>0</v>
      </c>
      <c r="R255" s="40">
        <f t="shared" ref="R255" si="473">COUNTIF($C$2:$C$37,P255)</f>
        <v>0</v>
      </c>
    </row>
    <row r="256" spans="16:18" x14ac:dyDescent="0.2">
      <c r="P256" s="40">
        <v>254</v>
      </c>
      <c r="Q256" s="40">
        <f t="shared" ref="Q256" si="474">COUNTIF($B$2:$B$37,P256)</f>
        <v>0</v>
      </c>
      <c r="R256" s="40">
        <f t="shared" ref="R256" si="475">COUNTIF($C$2:$C$37,P256)</f>
        <v>0</v>
      </c>
    </row>
    <row r="257" spans="16:18" x14ac:dyDescent="0.2">
      <c r="P257" s="40">
        <v>255</v>
      </c>
      <c r="Q257" s="40">
        <f t="shared" ref="Q257" si="476">COUNTIF($B$2:$B$37,P257)</f>
        <v>0</v>
      </c>
      <c r="R257" s="40">
        <f t="shared" ref="R257" si="477">COUNTIF($C$2:$C$37,P257)</f>
        <v>0</v>
      </c>
    </row>
    <row r="258" spans="16:18" x14ac:dyDescent="0.2">
      <c r="P258" s="40">
        <v>256</v>
      </c>
      <c r="Q258" s="40">
        <f t="shared" ref="Q258" si="478">COUNTIF($B$2:$B$37,P258)</f>
        <v>0</v>
      </c>
      <c r="R258" s="40">
        <f t="shared" ref="R258" si="479">COUNTIF($C$2:$C$37,P258)</f>
        <v>1</v>
      </c>
    </row>
    <row r="259" spans="16:18" x14ac:dyDescent="0.2">
      <c r="P259" s="40">
        <v>257</v>
      </c>
      <c r="Q259" s="40">
        <f t="shared" ref="Q259" si="480">COUNTIF($B$2:$B$37,P259)</f>
        <v>0</v>
      </c>
      <c r="R259" s="40">
        <f t="shared" ref="R259" si="481">COUNTIF($C$2:$C$37,P259)</f>
        <v>0</v>
      </c>
    </row>
    <row r="260" spans="16:18" x14ac:dyDescent="0.2">
      <c r="P260" s="40">
        <v>258</v>
      </c>
      <c r="Q260" s="40">
        <f t="shared" ref="Q260" si="482">COUNTIF($B$2:$B$37,P260)</f>
        <v>0</v>
      </c>
      <c r="R260" s="40">
        <f t="shared" ref="R260" si="483">COUNTIF($C$2:$C$37,P260)</f>
        <v>0</v>
      </c>
    </row>
    <row r="261" spans="16:18" x14ac:dyDescent="0.2">
      <c r="P261" s="40">
        <v>259</v>
      </c>
      <c r="Q261" s="40">
        <f t="shared" ref="Q261" si="484">COUNTIF($B$2:$B$37,P261)</f>
        <v>0</v>
      </c>
      <c r="R261" s="40">
        <f t="shared" ref="R261" si="485">COUNTIF($C$2:$C$37,P261)</f>
        <v>0</v>
      </c>
    </row>
    <row r="262" spans="16:18" x14ac:dyDescent="0.2">
      <c r="P262" s="40">
        <v>260</v>
      </c>
      <c r="Q262" s="40">
        <f t="shared" ref="Q262" si="486">COUNTIF($B$2:$B$37,P262)</f>
        <v>0</v>
      </c>
      <c r="R262" s="40">
        <f t="shared" ref="R262" si="487">COUNTIF($C$2:$C$37,P262)</f>
        <v>0</v>
      </c>
    </row>
    <row r="263" spans="16:18" x14ac:dyDescent="0.2">
      <c r="P263" s="40">
        <v>261</v>
      </c>
      <c r="Q263" s="40">
        <f t="shared" ref="Q263" si="488">COUNTIF($B$2:$B$37,P263)</f>
        <v>0</v>
      </c>
      <c r="R263" s="40">
        <f t="shared" ref="R263" si="489">COUNTIF($C$2:$C$37,P263)</f>
        <v>0</v>
      </c>
    </row>
    <row r="264" spans="16:18" x14ac:dyDescent="0.2">
      <c r="P264" s="40">
        <v>262</v>
      </c>
      <c r="Q264" s="40">
        <f t="shared" ref="Q264:Q327" si="490">COUNTIF($B$2:$B$37,P264)</f>
        <v>0</v>
      </c>
      <c r="R264" s="40">
        <f t="shared" ref="R264:R327" si="491">COUNTIF($C$2:$C$37,P264)</f>
        <v>0</v>
      </c>
    </row>
    <row r="265" spans="16:18" x14ac:dyDescent="0.2">
      <c r="P265" s="40">
        <v>263</v>
      </c>
      <c r="Q265" s="40">
        <f t="shared" si="490"/>
        <v>0</v>
      </c>
      <c r="R265" s="40">
        <f t="shared" si="491"/>
        <v>0</v>
      </c>
    </row>
    <row r="266" spans="16:18" x14ac:dyDescent="0.2">
      <c r="P266" s="40">
        <v>264</v>
      </c>
      <c r="Q266" s="40">
        <f t="shared" si="490"/>
        <v>1</v>
      </c>
      <c r="R266" s="40">
        <f t="shared" si="491"/>
        <v>0</v>
      </c>
    </row>
    <row r="267" spans="16:18" x14ac:dyDescent="0.2">
      <c r="P267" s="40">
        <v>265</v>
      </c>
      <c r="Q267" s="40">
        <f t="shared" si="490"/>
        <v>0</v>
      </c>
      <c r="R267" s="40">
        <f t="shared" si="491"/>
        <v>0</v>
      </c>
    </row>
    <row r="268" spans="16:18" x14ac:dyDescent="0.2">
      <c r="P268" s="40">
        <v>266</v>
      </c>
      <c r="Q268" s="40">
        <f t="shared" si="490"/>
        <v>0</v>
      </c>
      <c r="R268" s="40">
        <f t="shared" si="491"/>
        <v>0</v>
      </c>
    </row>
    <row r="269" spans="16:18" x14ac:dyDescent="0.2">
      <c r="P269" s="40">
        <v>267</v>
      </c>
      <c r="Q269" s="40">
        <f t="shared" si="490"/>
        <v>0</v>
      </c>
      <c r="R269" s="40">
        <f t="shared" si="491"/>
        <v>0</v>
      </c>
    </row>
    <row r="270" spans="16:18" x14ac:dyDescent="0.2">
      <c r="P270" s="40">
        <v>268</v>
      </c>
      <c r="Q270" s="40">
        <f t="shared" si="490"/>
        <v>0</v>
      </c>
      <c r="R270" s="40">
        <f t="shared" si="491"/>
        <v>0</v>
      </c>
    </row>
    <row r="271" spans="16:18" x14ac:dyDescent="0.2">
      <c r="P271" s="40">
        <v>269</v>
      </c>
      <c r="Q271" s="40">
        <f t="shared" si="490"/>
        <v>0</v>
      </c>
      <c r="R271" s="40">
        <f t="shared" si="491"/>
        <v>0</v>
      </c>
    </row>
    <row r="272" spans="16:18" x14ac:dyDescent="0.2">
      <c r="P272" s="40">
        <v>270</v>
      </c>
      <c r="Q272" s="40">
        <f t="shared" si="490"/>
        <v>0</v>
      </c>
      <c r="R272" s="40">
        <f t="shared" si="491"/>
        <v>0</v>
      </c>
    </row>
    <row r="273" spans="16:18" x14ac:dyDescent="0.2">
      <c r="P273" s="40">
        <v>271</v>
      </c>
      <c r="Q273" s="40">
        <f t="shared" si="490"/>
        <v>0</v>
      </c>
      <c r="R273" s="40">
        <f t="shared" si="491"/>
        <v>0</v>
      </c>
    </row>
    <row r="274" spans="16:18" x14ac:dyDescent="0.2">
      <c r="P274" s="40">
        <v>272</v>
      </c>
      <c r="Q274" s="40">
        <f t="shared" si="490"/>
        <v>1</v>
      </c>
      <c r="R274" s="40">
        <f t="shared" si="491"/>
        <v>1</v>
      </c>
    </row>
    <row r="275" spans="16:18" x14ac:dyDescent="0.2">
      <c r="P275" s="40">
        <v>273</v>
      </c>
      <c r="Q275" s="40">
        <f t="shared" si="490"/>
        <v>0</v>
      </c>
      <c r="R275" s="40">
        <f t="shared" si="491"/>
        <v>0</v>
      </c>
    </row>
    <row r="276" spans="16:18" x14ac:dyDescent="0.2">
      <c r="P276" s="40">
        <v>274</v>
      </c>
      <c r="Q276" s="40">
        <f t="shared" si="490"/>
        <v>0</v>
      </c>
      <c r="R276" s="40">
        <f t="shared" si="491"/>
        <v>0</v>
      </c>
    </row>
    <row r="277" spans="16:18" x14ac:dyDescent="0.2">
      <c r="P277" s="40">
        <v>275</v>
      </c>
      <c r="Q277" s="40">
        <f t="shared" si="490"/>
        <v>0</v>
      </c>
      <c r="R277" s="40">
        <f t="shared" si="491"/>
        <v>0</v>
      </c>
    </row>
    <row r="278" spans="16:18" x14ac:dyDescent="0.2">
      <c r="P278" s="40">
        <v>276</v>
      </c>
      <c r="Q278" s="40">
        <f t="shared" si="490"/>
        <v>0</v>
      </c>
      <c r="R278" s="40">
        <f t="shared" si="491"/>
        <v>0</v>
      </c>
    </row>
    <row r="279" spans="16:18" x14ac:dyDescent="0.2">
      <c r="P279" s="40">
        <v>277</v>
      </c>
      <c r="Q279" s="40">
        <f t="shared" si="490"/>
        <v>0</v>
      </c>
      <c r="R279" s="40">
        <f t="shared" si="491"/>
        <v>0</v>
      </c>
    </row>
    <row r="280" spans="16:18" x14ac:dyDescent="0.2">
      <c r="P280" s="40">
        <v>278</v>
      </c>
      <c r="Q280" s="40">
        <f t="shared" si="490"/>
        <v>0</v>
      </c>
      <c r="R280" s="40">
        <f t="shared" si="491"/>
        <v>0</v>
      </c>
    </row>
    <row r="281" spans="16:18" x14ac:dyDescent="0.2">
      <c r="P281" s="40">
        <v>279</v>
      </c>
      <c r="Q281" s="40">
        <f t="shared" si="490"/>
        <v>0</v>
      </c>
      <c r="R281" s="40">
        <f t="shared" si="491"/>
        <v>0</v>
      </c>
    </row>
    <row r="282" spans="16:18" x14ac:dyDescent="0.2">
      <c r="P282" s="40">
        <v>280</v>
      </c>
      <c r="Q282" s="40">
        <f t="shared" si="490"/>
        <v>2</v>
      </c>
      <c r="R282" s="40">
        <f t="shared" si="491"/>
        <v>0</v>
      </c>
    </row>
    <row r="283" spans="16:18" x14ac:dyDescent="0.2">
      <c r="P283" s="40">
        <v>281</v>
      </c>
      <c r="Q283" s="40">
        <f t="shared" si="490"/>
        <v>0</v>
      </c>
      <c r="R283" s="40">
        <f t="shared" si="491"/>
        <v>0</v>
      </c>
    </row>
    <row r="284" spans="16:18" x14ac:dyDescent="0.2">
      <c r="P284" s="40">
        <v>282</v>
      </c>
      <c r="Q284" s="40">
        <f t="shared" si="490"/>
        <v>0</v>
      </c>
      <c r="R284" s="40">
        <f t="shared" si="491"/>
        <v>0</v>
      </c>
    </row>
    <row r="285" spans="16:18" x14ac:dyDescent="0.2">
      <c r="P285" s="40">
        <v>283</v>
      </c>
      <c r="Q285" s="40">
        <f t="shared" si="490"/>
        <v>0</v>
      </c>
      <c r="R285" s="40">
        <f t="shared" si="491"/>
        <v>0</v>
      </c>
    </row>
    <row r="286" spans="16:18" x14ac:dyDescent="0.2">
      <c r="P286" s="40">
        <v>284</v>
      </c>
      <c r="Q286" s="40">
        <f t="shared" si="490"/>
        <v>0</v>
      </c>
      <c r="R286" s="40">
        <f t="shared" si="491"/>
        <v>0</v>
      </c>
    </row>
    <row r="287" spans="16:18" x14ac:dyDescent="0.2">
      <c r="P287" s="40">
        <v>285</v>
      </c>
      <c r="Q287" s="40">
        <f t="shared" si="490"/>
        <v>0</v>
      </c>
      <c r="R287" s="40">
        <f t="shared" si="491"/>
        <v>0</v>
      </c>
    </row>
    <row r="288" spans="16:18" x14ac:dyDescent="0.2">
      <c r="P288" s="40">
        <v>286</v>
      </c>
      <c r="Q288" s="40">
        <f t="shared" si="490"/>
        <v>0</v>
      </c>
      <c r="R288" s="40">
        <f t="shared" si="491"/>
        <v>0</v>
      </c>
    </row>
    <row r="289" spans="16:18" x14ac:dyDescent="0.2">
      <c r="P289" s="40">
        <v>287</v>
      </c>
      <c r="Q289" s="40">
        <f t="shared" si="490"/>
        <v>0</v>
      </c>
      <c r="R289" s="40">
        <f t="shared" si="491"/>
        <v>0</v>
      </c>
    </row>
    <row r="290" spans="16:18" x14ac:dyDescent="0.2">
      <c r="P290" s="40">
        <v>288</v>
      </c>
      <c r="Q290" s="40">
        <f t="shared" si="490"/>
        <v>1</v>
      </c>
      <c r="R290" s="40">
        <f t="shared" si="491"/>
        <v>0</v>
      </c>
    </row>
    <row r="291" spans="16:18" x14ac:dyDescent="0.2">
      <c r="P291" s="40">
        <v>289</v>
      </c>
      <c r="Q291" s="40">
        <f t="shared" si="490"/>
        <v>0</v>
      </c>
      <c r="R291" s="40">
        <f t="shared" si="491"/>
        <v>0</v>
      </c>
    </row>
    <row r="292" spans="16:18" x14ac:dyDescent="0.2">
      <c r="P292" s="40">
        <v>290</v>
      </c>
      <c r="Q292" s="40">
        <f t="shared" si="490"/>
        <v>0</v>
      </c>
      <c r="R292" s="40">
        <f t="shared" si="491"/>
        <v>0</v>
      </c>
    </row>
    <row r="293" spans="16:18" x14ac:dyDescent="0.2">
      <c r="P293" s="40">
        <v>291</v>
      </c>
      <c r="Q293" s="40">
        <f t="shared" si="490"/>
        <v>0</v>
      </c>
      <c r="R293" s="40">
        <f t="shared" si="491"/>
        <v>0</v>
      </c>
    </row>
    <row r="294" spans="16:18" x14ac:dyDescent="0.2">
      <c r="P294" s="40">
        <v>292</v>
      </c>
      <c r="Q294" s="40">
        <f t="shared" si="490"/>
        <v>0</v>
      </c>
      <c r="R294" s="40">
        <f t="shared" si="491"/>
        <v>0</v>
      </c>
    </row>
    <row r="295" spans="16:18" x14ac:dyDescent="0.2">
      <c r="P295" s="40">
        <v>293</v>
      </c>
      <c r="Q295" s="40">
        <f t="shared" si="490"/>
        <v>0</v>
      </c>
      <c r="R295" s="40">
        <f t="shared" si="491"/>
        <v>0</v>
      </c>
    </row>
    <row r="296" spans="16:18" x14ac:dyDescent="0.2">
      <c r="P296" s="40">
        <v>294</v>
      </c>
      <c r="Q296" s="40">
        <f t="shared" si="490"/>
        <v>0</v>
      </c>
      <c r="R296" s="40">
        <f t="shared" si="491"/>
        <v>0</v>
      </c>
    </row>
    <row r="297" spans="16:18" x14ac:dyDescent="0.2">
      <c r="P297" s="40">
        <v>295</v>
      </c>
      <c r="Q297" s="40">
        <f t="shared" si="490"/>
        <v>0</v>
      </c>
      <c r="R297" s="40">
        <f t="shared" si="491"/>
        <v>0</v>
      </c>
    </row>
    <row r="298" spans="16:18" x14ac:dyDescent="0.2">
      <c r="P298" s="40">
        <v>296</v>
      </c>
      <c r="Q298" s="40">
        <f t="shared" si="490"/>
        <v>1</v>
      </c>
      <c r="R298" s="40">
        <f t="shared" si="491"/>
        <v>0</v>
      </c>
    </row>
    <row r="299" spans="16:18" x14ac:dyDescent="0.2">
      <c r="P299" s="40">
        <v>297</v>
      </c>
      <c r="Q299" s="40">
        <f t="shared" si="490"/>
        <v>0</v>
      </c>
      <c r="R299" s="40">
        <f t="shared" si="491"/>
        <v>0</v>
      </c>
    </row>
    <row r="300" spans="16:18" x14ac:dyDescent="0.2">
      <c r="P300" s="40">
        <v>298</v>
      </c>
      <c r="Q300" s="40">
        <f t="shared" si="490"/>
        <v>0</v>
      </c>
      <c r="R300" s="40">
        <f t="shared" si="491"/>
        <v>0</v>
      </c>
    </row>
    <row r="301" spans="16:18" x14ac:dyDescent="0.2">
      <c r="P301" s="40">
        <v>299</v>
      </c>
      <c r="Q301" s="40">
        <f t="shared" si="490"/>
        <v>0</v>
      </c>
      <c r="R301" s="40">
        <f t="shared" si="491"/>
        <v>0</v>
      </c>
    </row>
    <row r="302" spans="16:18" x14ac:dyDescent="0.2">
      <c r="P302" s="40">
        <v>300</v>
      </c>
      <c r="Q302" s="40">
        <f t="shared" si="490"/>
        <v>0</v>
      </c>
      <c r="R302" s="40">
        <f t="shared" si="491"/>
        <v>0</v>
      </c>
    </row>
    <row r="303" spans="16:18" x14ac:dyDescent="0.2">
      <c r="P303" s="40">
        <v>301</v>
      </c>
      <c r="Q303" s="40">
        <f t="shared" si="490"/>
        <v>0</v>
      </c>
      <c r="R303" s="40">
        <f t="shared" si="491"/>
        <v>0</v>
      </c>
    </row>
    <row r="304" spans="16:18" x14ac:dyDescent="0.2">
      <c r="P304" s="40">
        <v>302</v>
      </c>
      <c r="Q304" s="40">
        <f t="shared" si="490"/>
        <v>0</v>
      </c>
      <c r="R304" s="40">
        <f t="shared" si="491"/>
        <v>0</v>
      </c>
    </row>
    <row r="305" spans="16:18" x14ac:dyDescent="0.2">
      <c r="P305" s="40">
        <v>303</v>
      </c>
      <c r="Q305" s="40">
        <f t="shared" si="490"/>
        <v>0</v>
      </c>
      <c r="R305" s="40">
        <f t="shared" si="491"/>
        <v>0</v>
      </c>
    </row>
    <row r="306" spans="16:18" x14ac:dyDescent="0.2">
      <c r="P306" s="40">
        <v>304</v>
      </c>
      <c r="Q306" s="40">
        <f t="shared" si="490"/>
        <v>0</v>
      </c>
      <c r="R306" s="40">
        <f t="shared" si="491"/>
        <v>0</v>
      </c>
    </row>
    <row r="307" spans="16:18" x14ac:dyDescent="0.2">
      <c r="P307" s="40">
        <v>305</v>
      </c>
      <c r="Q307" s="40">
        <f t="shared" si="490"/>
        <v>0</v>
      </c>
      <c r="R307" s="40">
        <f t="shared" si="491"/>
        <v>0</v>
      </c>
    </row>
    <row r="308" spans="16:18" x14ac:dyDescent="0.2">
      <c r="P308" s="40">
        <v>306</v>
      </c>
      <c r="Q308" s="40">
        <f t="shared" si="490"/>
        <v>0</v>
      </c>
      <c r="R308" s="40">
        <f t="shared" si="491"/>
        <v>0</v>
      </c>
    </row>
    <row r="309" spans="16:18" x14ac:dyDescent="0.2">
      <c r="P309" s="40">
        <v>307</v>
      </c>
      <c r="Q309" s="40">
        <f t="shared" si="490"/>
        <v>0</v>
      </c>
      <c r="R309" s="40">
        <f t="shared" si="491"/>
        <v>0</v>
      </c>
    </row>
    <row r="310" spans="16:18" x14ac:dyDescent="0.2">
      <c r="P310" s="40">
        <v>308</v>
      </c>
      <c r="Q310" s="40">
        <f t="shared" si="490"/>
        <v>0</v>
      </c>
      <c r="R310" s="40">
        <f t="shared" si="491"/>
        <v>0</v>
      </c>
    </row>
    <row r="311" spans="16:18" x14ac:dyDescent="0.2">
      <c r="P311" s="40">
        <v>309</v>
      </c>
      <c r="Q311" s="40">
        <f t="shared" si="490"/>
        <v>0</v>
      </c>
      <c r="R311" s="40">
        <f t="shared" si="491"/>
        <v>0</v>
      </c>
    </row>
    <row r="312" spans="16:18" x14ac:dyDescent="0.2">
      <c r="P312" s="40">
        <v>310</v>
      </c>
      <c r="Q312" s="40">
        <f t="shared" si="490"/>
        <v>0</v>
      </c>
      <c r="R312" s="40">
        <f t="shared" si="491"/>
        <v>0</v>
      </c>
    </row>
    <row r="313" spans="16:18" x14ac:dyDescent="0.2">
      <c r="P313" s="40">
        <v>311</v>
      </c>
      <c r="Q313" s="40">
        <f t="shared" si="490"/>
        <v>0</v>
      </c>
      <c r="R313" s="40">
        <f t="shared" si="491"/>
        <v>0</v>
      </c>
    </row>
    <row r="314" spans="16:18" x14ac:dyDescent="0.2">
      <c r="P314" s="40">
        <v>312</v>
      </c>
      <c r="Q314" s="40">
        <f t="shared" si="490"/>
        <v>1</v>
      </c>
      <c r="R314" s="40">
        <f t="shared" si="491"/>
        <v>0</v>
      </c>
    </row>
    <row r="315" spans="16:18" x14ac:dyDescent="0.2">
      <c r="P315" s="40">
        <v>313</v>
      </c>
      <c r="Q315" s="40">
        <f t="shared" si="490"/>
        <v>0</v>
      </c>
      <c r="R315" s="40">
        <f t="shared" si="491"/>
        <v>0</v>
      </c>
    </row>
    <row r="316" spans="16:18" x14ac:dyDescent="0.2">
      <c r="P316" s="40">
        <v>314</v>
      </c>
      <c r="Q316" s="40">
        <f t="shared" si="490"/>
        <v>0</v>
      </c>
      <c r="R316" s="40">
        <f t="shared" si="491"/>
        <v>0</v>
      </c>
    </row>
    <row r="317" spans="16:18" x14ac:dyDescent="0.2">
      <c r="P317" s="40">
        <v>315</v>
      </c>
      <c r="Q317" s="40">
        <f t="shared" si="490"/>
        <v>0</v>
      </c>
      <c r="R317" s="40">
        <f t="shared" si="491"/>
        <v>0</v>
      </c>
    </row>
    <row r="318" spans="16:18" x14ac:dyDescent="0.2">
      <c r="P318" s="40">
        <v>316</v>
      </c>
      <c r="Q318" s="40">
        <f t="shared" si="490"/>
        <v>0</v>
      </c>
      <c r="R318" s="40">
        <f t="shared" si="491"/>
        <v>0</v>
      </c>
    </row>
    <row r="319" spans="16:18" x14ac:dyDescent="0.2">
      <c r="P319" s="40">
        <v>317</v>
      </c>
      <c r="Q319" s="40">
        <f t="shared" si="490"/>
        <v>0</v>
      </c>
      <c r="R319" s="40">
        <f t="shared" si="491"/>
        <v>0</v>
      </c>
    </row>
    <row r="320" spans="16:18" x14ac:dyDescent="0.2">
      <c r="P320" s="40">
        <v>318</v>
      </c>
      <c r="Q320" s="40">
        <f t="shared" si="490"/>
        <v>0</v>
      </c>
      <c r="R320" s="40">
        <f t="shared" si="491"/>
        <v>0</v>
      </c>
    </row>
    <row r="321" spans="16:18" x14ac:dyDescent="0.2">
      <c r="P321" s="40">
        <v>319</v>
      </c>
      <c r="Q321" s="40">
        <f t="shared" si="490"/>
        <v>0</v>
      </c>
      <c r="R321" s="40">
        <f t="shared" si="491"/>
        <v>0</v>
      </c>
    </row>
    <row r="322" spans="16:18" x14ac:dyDescent="0.2">
      <c r="P322" s="40">
        <v>320</v>
      </c>
      <c r="Q322" s="40">
        <f t="shared" si="490"/>
        <v>2</v>
      </c>
      <c r="R322" s="40">
        <f t="shared" si="491"/>
        <v>0</v>
      </c>
    </row>
    <row r="323" spans="16:18" x14ac:dyDescent="0.2">
      <c r="P323" s="40">
        <v>321</v>
      </c>
      <c r="Q323" s="40">
        <f t="shared" si="490"/>
        <v>0</v>
      </c>
      <c r="R323" s="40">
        <f t="shared" si="491"/>
        <v>0</v>
      </c>
    </row>
    <row r="324" spans="16:18" x14ac:dyDescent="0.2">
      <c r="P324" s="40">
        <v>322</v>
      </c>
      <c r="Q324" s="40">
        <f t="shared" si="490"/>
        <v>0</v>
      </c>
      <c r="R324" s="40">
        <f t="shared" si="491"/>
        <v>0</v>
      </c>
    </row>
    <row r="325" spans="16:18" x14ac:dyDescent="0.2">
      <c r="P325" s="40">
        <v>323</v>
      </c>
      <c r="Q325" s="40">
        <f t="shared" si="490"/>
        <v>0</v>
      </c>
      <c r="R325" s="40">
        <f t="shared" si="491"/>
        <v>0</v>
      </c>
    </row>
    <row r="326" spans="16:18" x14ac:dyDescent="0.2">
      <c r="P326" s="40">
        <v>324</v>
      </c>
      <c r="Q326" s="40">
        <f t="shared" si="490"/>
        <v>0</v>
      </c>
      <c r="R326" s="40">
        <f t="shared" si="491"/>
        <v>0</v>
      </c>
    </row>
    <row r="327" spans="16:18" x14ac:dyDescent="0.2">
      <c r="P327" s="40">
        <v>325</v>
      </c>
      <c r="Q327" s="40">
        <f t="shared" si="490"/>
        <v>0</v>
      </c>
      <c r="R327" s="40">
        <f t="shared" si="491"/>
        <v>0</v>
      </c>
    </row>
  </sheetData>
  <phoneticPr fontId="1"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40"/>
  <dimension ref="A1:U44"/>
  <sheetViews>
    <sheetView zoomScaleNormal="100" workbookViewId="0"/>
  </sheetViews>
  <sheetFormatPr defaultColWidth="9" defaultRowHeight="13.2" x14ac:dyDescent="0.2"/>
  <cols>
    <col min="1" max="2" width="9" style="40"/>
    <col min="3" max="3" width="3.33203125" customWidth="1"/>
    <col min="4" max="4" width="10.109375" bestFit="1" customWidth="1"/>
    <col min="5" max="5" width="3.33203125" customWidth="1"/>
    <col min="6" max="16384" width="9" style="40"/>
  </cols>
  <sheetData>
    <row r="1" spans="1:21" x14ac:dyDescent="0.2">
      <c r="A1" s="41" t="s">
        <v>120</v>
      </c>
      <c r="B1" s="42" t="s">
        <v>141</v>
      </c>
      <c r="D1" s="46" t="s">
        <v>146</v>
      </c>
      <c r="T1" s="3" t="s">
        <v>145</v>
      </c>
      <c r="U1" s="3" t="s">
        <v>4</v>
      </c>
    </row>
    <row r="2" spans="1:21" x14ac:dyDescent="0.2">
      <c r="A2" s="41">
        <v>1</v>
      </c>
      <c r="B2" s="43">
        <v>16</v>
      </c>
      <c r="D2" s="47">
        <v>50</v>
      </c>
      <c r="T2">
        <v>50</v>
      </c>
      <c r="U2">
        <v>4</v>
      </c>
    </row>
    <row r="3" spans="1:21" x14ac:dyDescent="0.2">
      <c r="A3" s="41">
        <v>2</v>
      </c>
      <c r="B3" s="43">
        <v>24</v>
      </c>
      <c r="D3" s="47">
        <v>100</v>
      </c>
      <c r="T3">
        <v>100</v>
      </c>
      <c r="U3">
        <v>4</v>
      </c>
    </row>
    <row r="4" spans="1:21" x14ac:dyDescent="0.2">
      <c r="A4" s="41">
        <v>3</v>
      </c>
      <c r="B4" s="43">
        <v>32</v>
      </c>
      <c r="D4" s="47">
        <v>150</v>
      </c>
      <c r="T4">
        <v>150</v>
      </c>
      <c r="U4">
        <v>5</v>
      </c>
    </row>
    <row r="5" spans="1:21" x14ac:dyDescent="0.2">
      <c r="A5" s="41">
        <v>4</v>
      </c>
      <c r="B5" s="43">
        <v>48</v>
      </c>
      <c r="D5" s="47">
        <v>200</v>
      </c>
      <c r="T5">
        <v>200</v>
      </c>
      <c r="U5">
        <v>9</v>
      </c>
    </row>
    <row r="6" spans="1:21" x14ac:dyDescent="0.2">
      <c r="A6" s="41">
        <v>5</v>
      </c>
      <c r="B6" s="43">
        <v>56</v>
      </c>
      <c r="D6" s="47">
        <v>250</v>
      </c>
      <c r="T6">
        <v>250</v>
      </c>
      <c r="U6">
        <v>5</v>
      </c>
    </row>
    <row r="7" spans="1:21" x14ac:dyDescent="0.2">
      <c r="A7" s="41">
        <v>6</v>
      </c>
      <c r="B7" s="43">
        <v>64</v>
      </c>
      <c r="D7" s="47">
        <v>300</v>
      </c>
      <c r="T7">
        <v>300</v>
      </c>
      <c r="U7">
        <v>6</v>
      </c>
    </row>
    <row r="8" spans="1:21" x14ac:dyDescent="0.2">
      <c r="A8" s="41">
        <v>7</v>
      </c>
      <c r="B8" s="43">
        <v>72</v>
      </c>
      <c r="D8" s="48">
        <v>350</v>
      </c>
      <c r="T8">
        <v>350</v>
      </c>
      <c r="U8">
        <v>3</v>
      </c>
    </row>
    <row r="9" spans="1:21" ht="13.8" thickBot="1" x14ac:dyDescent="0.25">
      <c r="A9" s="41">
        <v>8</v>
      </c>
      <c r="B9" s="43">
        <v>88</v>
      </c>
      <c r="C9" s="40"/>
      <c r="D9" s="40"/>
      <c r="E9" s="40"/>
      <c r="T9" s="4" t="s">
        <v>5</v>
      </c>
      <c r="U9" s="4">
        <v>0</v>
      </c>
    </row>
    <row r="10" spans="1:21" x14ac:dyDescent="0.2">
      <c r="A10" s="41">
        <v>9</v>
      </c>
      <c r="B10" s="43">
        <v>104</v>
      </c>
      <c r="C10" s="40"/>
      <c r="D10" s="40"/>
      <c r="E10" s="40"/>
    </row>
    <row r="11" spans="1:21" x14ac:dyDescent="0.2">
      <c r="A11" s="41">
        <v>10</v>
      </c>
      <c r="B11" s="43">
        <v>112</v>
      </c>
      <c r="C11" s="40"/>
      <c r="D11" s="40"/>
      <c r="E11" s="40"/>
    </row>
    <row r="12" spans="1:21" x14ac:dyDescent="0.2">
      <c r="A12" s="41">
        <v>11</v>
      </c>
      <c r="B12" s="43">
        <v>120</v>
      </c>
      <c r="C12" s="40"/>
      <c r="D12" s="40"/>
      <c r="E12" s="40"/>
    </row>
    <row r="13" spans="1:21" x14ac:dyDescent="0.2">
      <c r="A13" s="41">
        <v>12</v>
      </c>
      <c r="B13" s="43">
        <v>128</v>
      </c>
      <c r="C13" s="40"/>
      <c r="D13" s="40"/>
      <c r="E13" s="40"/>
    </row>
    <row r="14" spans="1:21" x14ac:dyDescent="0.2">
      <c r="A14" s="41">
        <v>13</v>
      </c>
      <c r="B14" s="43">
        <v>144</v>
      </c>
      <c r="C14" s="40"/>
      <c r="D14" s="40"/>
      <c r="E14" s="40"/>
    </row>
    <row r="15" spans="1:21" x14ac:dyDescent="0.2">
      <c r="A15" s="41">
        <v>14</v>
      </c>
      <c r="B15" s="43">
        <v>152</v>
      </c>
      <c r="C15" s="40"/>
      <c r="D15" s="40"/>
      <c r="E15" s="40"/>
    </row>
    <row r="16" spans="1:21" x14ac:dyDescent="0.2">
      <c r="A16" s="41">
        <v>15</v>
      </c>
      <c r="B16" s="43">
        <v>160</v>
      </c>
      <c r="C16" s="40"/>
      <c r="D16" s="40"/>
      <c r="E16" s="40"/>
    </row>
    <row r="17" spans="1:5" x14ac:dyDescent="0.2">
      <c r="A17" s="41">
        <v>16</v>
      </c>
      <c r="B17" s="43">
        <v>168</v>
      </c>
      <c r="C17" s="40"/>
      <c r="D17" s="40"/>
      <c r="E17" s="40"/>
    </row>
    <row r="18" spans="1:5" x14ac:dyDescent="0.2">
      <c r="A18" s="41">
        <v>17</v>
      </c>
      <c r="B18" s="43">
        <v>168</v>
      </c>
      <c r="C18" s="40"/>
      <c r="D18" s="40"/>
      <c r="E18" s="40"/>
    </row>
    <row r="19" spans="1:5" x14ac:dyDescent="0.2">
      <c r="A19" s="41">
        <v>18</v>
      </c>
      <c r="B19" s="43">
        <v>176</v>
      </c>
      <c r="C19" s="40"/>
      <c r="D19" s="40"/>
      <c r="E19" s="40"/>
    </row>
    <row r="20" spans="1:5" x14ac:dyDescent="0.2">
      <c r="A20" s="41">
        <v>19</v>
      </c>
      <c r="B20" s="43">
        <v>176</v>
      </c>
      <c r="C20" s="40"/>
      <c r="D20" s="40"/>
      <c r="E20" s="40"/>
    </row>
    <row r="21" spans="1:5" x14ac:dyDescent="0.2">
      <c r="A21" s="41">
        <v>20</v>
      </c>
      <c r="B21" s="43">
        <v>176</v>
      </c>
      <c r="C21" s="40"/>
      <c r="D21" s="40"/>
      <c r="E21" s="40"/>
    </row>
    <row r="22" spans="1:5" x14ac:dyDescent="0.2">
      <c r="A22" s="41">
        <v>21</v>
      </c>
      <c r="B22" s="43">
        <v>184</v>
      </c>
      <c r="C22" s="40"/>
      <c r="D22" s="40"/>
      <c r="E22" s="40"/>
    </row>
    <row r="23" spans="1:5" x14ac:dyDescent="0.2">
      <c r="A23" s="41">
        <v>22</v>
      </c>
      <c r="B23" s="43">
        <v>192</v>
      </c>
      <c r="C23" s="40"/>
      <c r="D23" s="40"/>
      <c r="E23" s="40"/>
    </row>
    <row r="24" spans="1:5" x14ac:dyDescent="0.2">
      <c r="A24" s="41">
        <v>23</v>
      </c>
      <c r="B24" s="43">
        <v>208</v>
      </c>
      <c r="C24" s="40"/>
      <c r="D24" s="40"/>
      <c r="E24" s="40"/>
    </row>
    <row r="25" spans="1:5" x14ac:dyDescent="0.2">
      <c r="A25" s="41">
        <v>24</v>
      </c>
      <c r="B25" s="43">
        <v>216</v>
      </c>
      <c r="C25" s="40"/>
      <c r="D25" s="40"/>
      <c r="E25" s="40"/>
    </row>
    <row r="26" spans="1:5" x14ac:dyDescent="0.2">
      <c r="A26" s="41">
        <v>25</v>
      </c>
      <c r="B26" s="43">
        <v>232</v>
      </c>
      <c r="C26" s="40"/>
      <c r="D26" s="40"/>
      <c r="E26" s="40"/>
    </row>
    <row r="27" spans="1:5" x14ac:dyDescent="0.2">
      <c r="A27" s="41">
        <v>26</v>
      </c>
      <c r="B27" s="43">
        <v>240</v>
      </c>
      <c r="C27" s="40"/>
      <c r="D27" s="40"/>
      <c r="E27" s="40"/>
    </row>
    <row r="28" spans="1:5" x14ac:dyDescent="0.2">
      <c r="A28" s="41">
        <v>27</v>
      </c>
      <c r="B28" s="43">
        <v>248</v>
      </c>
      <c r="C28" s="40"/>
      <c r="D28" s="40"/>
      <c r="E28" s="40"/>
    </row>
    <row r="29" spans="1:5" x14ac:dyDescent="0.2">
      <c r="A29" s="41">
        <v>28</v>
      </c>
      <c r="B29" s="43">
        <v>264</v>
      </c>
      <c r="C29" s="40"/>
      <c r="D29" s="40"/>
      <c r="E29" s="40"/>
    </row>
    <row r="30" spans="1:5" x14ac:dyDescent="0.2">
      <c r="A30" s="41">
        <v>29</v>
      </c>
      <c r="B30" s="43">
        <v>272</v>
      </c>
      <c r="C30" s="40"/>
      <c r="D30" s="40"/>
      <c r="E30" s="40"/>
    </row>
    <row r="31" spans="1:5" x14ac:dyDescent="0.2">
      <c r="A31" s="41">
        <v>30</v>
      </c>
      <c r="B31" s="43">
        <v>280</v>
      </c>
      <c r="C31" s="40"/>
      <c r="D31" s="40"/>
      <c r="E31" s="40"/>
    </row>
    <row r="32" spans="1:5" x14ac:dyDescent="0.2">
      <c r="A32" s="41">
        <v>31</v>
      </c>
      <c r="B32" s="43">
        <v>280</v>
      </c>
      <c r="C32" s="40"/>
      <c r="D32" s="40"/>
      <c r="E32" s="40"/>
    </row>
    <row r="33" spans="1:5" x14ac:dyDescent="0.2">
      <c r="A33" s="41">
        <v>32</v>
      </c>
      <c r="B33" s="43">
        <v>288</v>
      </c>
      <c r="C33" s="40"/>
      <c r="D33" s="40"/>
      <c r="E33" s="40"/>
    </row>
    <row r="34" spans="1:5" x14ac:dyDescent="0.2">
      <c r="A34" s="41">
        <v>33</v>
      </c>
      <c r="B34" s="43">
        <v>296</v>
      </c>
      <c r="C34" s="40"/>
      <c r="D34" s="40"/>
      <c r="E34" s="40"/>
    </row>
    <row r="35" spans="1:5" x14ac:dyDescent="0.2">
      <c r="A35" s="41">
        <v>34</v>
      </c>
      <c r="B35" s="43">
        <v>312</v>
      </c>
      <c r="C35" s="40"/>
      <c r="E35" s="40"/>
    </row>
    <row r="36" spans="1:5" x14ac:dyDescent="0.2">
      <c r="A36" s="41">
        <v>35</v>
      </c>
      <c r="B36" s="43">
        <v>320</v>
      </c>
      <c r="C36" s="40"/>
      <c r="D36" s="40"/>
      <c r="E36" s="40"/>
    </row>
    <row r="37" spans="1:5" x14ac:dyDescent="0.2">
      <c r="A37" s="41">
        <v>36</v>
      </c>
      <c r="B37" s="43">
        <v>320</v>
      </c>
      <c r="C37" s="40"/>
      <c r="D37" s="40"/>
      <c r="E37" s="40"/>
    </row>
    <row r="38" spans="1:5" x14ac:dyDescent="0.2">
      <c r="D38" s="40"/>
    </row>
    <row r="39" spans="1:5" x14ac:dyDescent="0.2">
      <c r="D39" s="40"/>
    </row>
    <row r="40" spans="1:5" x14ac:dyDescent="0.2">
      <c r="D40" s="40"/>
    </row>
    <row r="41" spans="1:5" x14ac:dyDescent="0.2">
      <c r="D41" s="40"/>
    </row>
    <row r="42" spans="1:5" x14ac:dyDescent="0.2">
      <c r="D42" s="40"/>
    </row>
    <row r="43" spans="1:5" x14ac:dyDescent="0.2">
      <c r="D43" s="40"/>
    </row>
    <row r="44" spans="1:5" x14ac:dyDescent="0.2">
      <c r="D44" s="40"/>
    </row>
  </sheetData>
  <phoneticPr fontId="1"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44"/>
  <sheetViews>
    <sheetView zoomScaleNormal="100" workbookViewId="0"/>
  </sheetViews>
  <sheetFormatPr defaultColWidth="9" defaultRowHeight="13.2" x14ac:dyDescent="0.2"/>
  <cols>
    <col min="1" max="2" width="9" style="40"/>
    <col min="3" max="3" width="3.33203125" customWidth="1"/>
    <col min="4" max="4" width="10.109375" bestFit="1" customWidth="1"/>
    <col min="5" max="5" width="3.33203125" customWidth="1"/>
    <col min="6" max="16384" width="9" style="40"/>
  </cols>
  <sheetData>
    <row r="1" spans="1:23" x14ac:dyDescent="0.2">
      <c r="A1" s="41" t="s">
        <v>120</v>
      </c>
      <c r="B1" s="42" t="s">
        <v>141</v>
      </c>
      <c r="D1" s="46" t="s">
        <v>146</v>
      </c>
      <c r="F1" s="3" t="s">
        <v>145</v>
      </c>
      <c r="G1" s="3" t="s">
        <v>4</v>
      </c>
      <c r="V1" s="3" t="s">
        <v>145</v>
      </c>
      <c r="W1" s="3" t="s">
        <v>4</v>
      </c>
    </row>
    <row r="2" spans="1:23" x14ac:dyDescent="0.2">
      <c r="A2" s="41">
        <v>1</v>
      </c>
      <c r="B2" s="43">
        <v>16</v>
      </c>
      <c r="D2" s="47">
        <v>50</v>
      </c>
      <c r="F2">
        <v>50</v>
      </c>
      <c r="G2">
        <v>4</v>
      </c>
      <c r="V2">
        <v>50</v>
      </c>
      <c r="W2">
        <v>4</v>
      </c>
    </row>
    <row r="3" spans="1:23" x14ac:dyDescent="0.2">
      <c r="A3" s="41">
        <v>2</v>
      </c>
      <c r="B3" s="43">
        <v>24</v>
      </c>
      <c r="D3" s="47">
        <v>100</v>
      </c>
      <c r="F3">
        <v>100</v>
      </c>
      <c r="G3">
        <v>4</v>
      </c>
      <c r="V3">
        <v>100</v>
      </c>
      <c r="W3">
        <v>4</v>
      </c>
    </row>
    <row r="4" spans="1:23" x14ac:dyDescent="0.2">
      <c r="A4" s="41">
        <v>3</v>
      </c>
      <c r="B4" s="43">
        <v>32</v>
      </c>
      <c r="D4" s="47">
        <v>150</v>
      </c>
      <c r="F4">
        <v>150</v>
      </c>
      <c r="G4">
        <v>5</v>
      </c>
      <c r="V4">
        <v>150</v>
      </c>
      <c r="W4">
        <v>5</v>
      </c>
    </row>
    <row r="5" spans="1:23" x14ac:dyDescent="0.2">
      <c r="A5" s="41">
        <v>4</v>
      </c>
      <c r="B5" s="43">
        <v>48</v>
      </c>
      <c r="D5" s="47">
        <v>200</v>
      </c>
      <c r="F5">
        <v>200</v>
      </c>
      <c r="G5">
        <v>9</v>
      </c>
      <c r="V5">
        <v>200</v>
      </c>
      <c r="W5">
        <v>9</v>
      </c>
    </row>
    <row r="6" spans="1:23" x14ac:dyDescent="0.2">
      <c r="A6" s="41">
        <v>5</v>
      </c>
      <c r="B6" s="43">
        <v>56</v>
      </c>
      <c r="D6" s="47">
        <v>250</v>
      </c>
      <c r="F6">
        <v>250</v>
      </c>
      <c r="G6">
        <v>5</v>
      </c>
      <c r="V6">
        <v>250</v>
      </c>
      <c r="W6">
        <v>5</v>
      </c>
    </row>
    <row r="7" spans="1:23" x14ac:dyDescent="0.2">
      <c r="A7" s="41">
        <v>6</v>
      </c>
      <c r="B7" s="43">
        <v>64</v>
      </c>
      <c r="D7" s="47">
        <v>300</v>
      </c>
      <c r="F7">
        <v>300</v>
      </c>
      <c r="G7">
        <v>6</v>
      </c>
      <c r="V7">
        <v>300</v>
      </c>
      <c r="W7">
        <v>6</v>
      </c>
    </row>
    <row r="8" spans="1:23" x14ac:dyDescent="0.2">
      <c r="A8" s="41">
        <v>7</v>
      </c>
      <c r="B8" s="43">
        <v>72</v>
      </c>
      <c r="D8" s="48">
        <v>350</v>
      </c>
      <c r="F8">
        <v>350</v>
      </c>
      <c r="G8">
        <v>3</v>
      </c>
      <c r="V8">
        <v>350</v>
      </c>
      <c r="W8">
        <v>3</v>
      </c>
    </row>
    <row r="9" spans="1:23" ht="13.8" thickBot="1" x14ac:dyDescent="0.25">
      <c r="A9" s="41">
        <v>8</v>
      </c>
      <c r="B9" s="43">
        <v>88</v>
      </c>
      <c r="C9" s="40"/>
      <c r="D9" s="40"/>
      <c r="E9" s="40"/>
      <c r="F9" s="4" t="s">
        <v>5</v>
      </c>
      <c r="G9" s="4">
        <v>0</v>
      </c>
      <c r="V9" s="4" t="s">
        <v>5</v>
      </c>
      <c r="W9" s="4">
        <v>0</v>
      </c>
    </row>
    <row r="10" spans="1:23" x14ac:dyDescent="0.2">
      <c r="A10" s="41">
        <v>9</v>
      </c>
      <c r="B10" s="43">
        <v>104</v>
      </c>
      <c r="C10" s="40"/>
      <c r="D10" s="40"/>
      <c r="E10" s="40"/>
    </row>
    <row r="11" spans="1:23" x14ac:dyDescent="0.2">
      <c r="A11" s="41">
        <v>10</v>
      </c>
      <c r="B11" s="43">
        <v>112</v>
      </c>
      <c r="C11" s="40"/>
      <c r="D11" s="40"/>
      <c r="E11" s="40"/>
    </row>
    <row r="12" spans="1:23" x14ac:dyDescent="0.2">
      <c r="A12" s="41">
        <v>11</v>
      </c>
      <c r="B12" s="43">
        <v>120</v>
      </c>
      <c r="C12" s="40"/>
      <c r="D12" s="40"/>
      <c r="E12" s="40"/>
    </row>
    <row r="13" spans="1:23" x14ac:dyDescent="0.2">
      <c r="A13" s="41">
        <v>12</v>
      </c>
      <c r="B13" s="43">
        <v>128</v>
      </c>
      <c r="C13" s="40"/>
      <c r="D13" s="40"/>
      <c r="E13" s="40"/>
    </row>
    <row r="14" spans="1:23" x14ac:dyDescent="0.2">
      <c r="A14" s="41">
        <v>13</v>
      </c>
      <c r="B14" s="43">
        <v>144</v>
      </c>
      <c r="C14" s="40"/>
      <c r="D14" s="40"/>
      <c r="E14" s="40"/>
    </row>
    <row r="15" spans="1:23" x14ac:dyDescent="0.2">
      <c r="A15" s="41">
        <v>14</v>
      </c>
      <c r="B15" s="43">
        <v>152</v>
      </c>
      <c r="C15" s="40"/>
      <c r="D15" s="40"/>
      <c r="E15" s="40"/>
    </row>
    <row r="16" spans="1:23" x14ac:dyDescent="0.2">
      <c r="A16" s="41">
        <v>15</v>
      </c>
      <c r="B16" s="43">
        <v>160</v>
      </c>
      <c r="C16" s="40"/>
      <c r="D16" s="40"/>
      <c r="E16" s="40"/>
    </row>
    <row r="17" spans="1:5" x14ac:dyDescent="0.2">
      <c r="A17" s="41">
        <v>16</v>
      </c>
      <c r="B17" s="43">
        <v>168</v>
      </c>
      <c r="C17" s="40"/>
      <c r="D17" s="40"/>
      <c r="E17" s="40"/>
    </row>
    <row r="18" spans="1:5" x14ac:dyDescent="0.2">
      <c r="A18" s="41">
        <v>17</v>
      </c>
      <c r="B18" s="43">
        <v>168</v>
      </c>
      <c r="C18" s="40"/>
      <c r="D18" s="40"/>
      <c r="E18" s="40"/>
    </row>
    <row r="19" spans="1:5" x14ac:dyDescent="0.2">
      <c r="A19" s="41">
        <v>18</v>
      </c>
      <c r="B19" s="43">
        <v>176</v>
      </c>
      <c r="C19" s="40"/>
      <c r="D19" s="40"/>
      <c r="E19" s="40"/>
    </row>
    <row r="20" spans="1:5" x14ac:dyDescent="0.2">
      <c r="A20" s="41">
        <v>19</v>
      </c>
      <c r="B20" s="43">
        <v>176</v>
      </c>
      <c r="C20" s="40"/>
      <c r="D20" s="40"/>
      <c r="E20" s="40"/>
    </row>
    <row r="21" spans="1:5" x14ac:dyDescent="0.2">
      <c r="A21" s="41">
        <v>20</v>
      </c>
      <c r="B21" s="43">
        <v>176</v>
      </c>
      <c r="C21" s="40"/>
      <c r="D21" s="40"/>
      <c r="E21" s="40"/>
    </row>
    <row r="22" spans="1:5" x14ac:dyDescent="0.2">
      <c r="A22" s="41">
        <v>21</v>
      </c>
      <c r="B22" s="43">
        <v>184</v>
      </c>
      <c r="C22" s="40"/>
      <c r="D22" s="40"/>
      <c r="E22" s="40"/>
    </row>
    <row r="23" spans="1:5" x14ac:dyDescent="0.2">
      <c r="A23" s="41">
        <v>22</v>
      </c>
      <c r="B23" s="43">
        <v>192</v>
      </c>
      <c r="C23" s="40"/>
      <c r="D23" s="40"/>
      <c r="E23" s="40"/>
    </row>
    <row r="24" spans="1:5" x14ac:dyDescent="0.2">
      <c r="A24" s="41">
        <v>23</v>
      </c>
      <c r="B24" s="43">
        <v>208</v>
      </c>
      <c r="C24" s="40"/>
      <c r="D24" s="40"/>
      <c r="E24" s="40"/>
    </row>
    <row r="25" spans="1:5" x14ac:dyDescent="0.2">
      <c r="A25" s="41">
        <v>24</v>
      </c>
      <c r="B25" s="43">
        <v>216</v>
      </c>
      <c r="C25" s="40"/>
      <c r="D25" s="40"/>
      <c r="E25" s="40"/>
    </row>
    <row r="26" spans="1:5" x14ac:dyDescent="0.2">
      <c r="A26" s="41">
        <v>25</v>
      </c>
      <c r="B26" s="43">
        <v>232</v>
      </c>
      <c r="C26" s="40"/>
      <c r="D26" s="40"/>
      <c r="E26" s="40"/>
    </row>
    <row r="27" spans="1:5" x14ac:dyDescent="0.2">
      <c r="A27" s="41">
        <v>26</v>
      </c>
      <c r="B27" s="43">
        <v>240</v>
      </c>
      <c r="C27" s="40"/>
      <c r="D27" s="40"/>
      <c r="E27" s="40"/>
    </row>
    <row r="28" spans="1:5" x14ac:dyDescent="0.2">
      <c r="A28" s="41">
        <v>27</v>
      </c>
      <c r="B28" s="43">
        <v>248</v>
      </c>
      <c r="C28" s="40"/>
      <c r="D28" s="40"/>
      <c r="E28" s="40"/>
    </row>
    <row r="29" spans="1:5" x14ac:dyDescent="0.2">
      <c r="A29" s="41">
        <v>28</v>
      </c>
      <c r="B29" s="43">
        <v>264</v>
      </c>
      <c r="C29" s="40"/>
      <c r="D29" s="40"/>
      <c r="E29" s="40"/>
    </row>
    <row r="30" spans="1:5" x14ac:dyDescent="0.2">
      <c r="A30" s="41">
        <v>29</v>
      </c>
      <c r="B30" s="43">
        <v>272</v>
      </c>
      <c r="C30" s="40"/>
      <c r="D30" s="40"/>
      <c r="E30" s="40"/>
    </row>
    <row r="31" spans="1:5" x14ac:dyDescent="0.2">
      <c r="A31" s="41">
        <v>30</v>
      </c>
      <c r="B31" s="43">
        <v>280</v>
      </c>
      <c r="C31" s="40"/>
      <c r="D31" s="40"/>
      <c r="E31" s="40"/>
    </row>
    <row r="32" spans="1:5" x14ac:dyDescent="0.2">
      <c r="A32" s="41">
        <v>31</v>
      </c>
      <c r="B32" s="43">
        <v>280</v>
      </c>
      <c r="C32" s="40"/>
      <c r="D32" s="40"/>
      <c r="E32" s="40"/>
    </row>
    <row r="33" spans="1:5" x14ac:dyDescent="0.2">
      <c r="A33" s="41">
        <v>32</v>
      </c>
      <c r="B33" s="43">
        <v>288</v>
      </c>
      <c r="C33" s="40"/>
      <c r="D33" s="40"/>
      <c r="E33" s="40"/>
    </row>
    <row r="34" spans="1:5" x14ac:dyDescent="0.2">
      <c r="A34" s="41">
        <v>33</v>
      </c>
      <c r="B34" s="43">
        <v>296</v>
      </c>
      <c r="C34" s="40"/>
      <c r="D34" s="40"/>
      <c r="E34" s="40"/>
    </row>
    <row r="35" spans="1:5" x14ac:dyDescent="0.2">
      <c r="A35" s="41">
        <v>34</v>
      </c>
      <c r="B35" s="43">
        <v>312</v>
      </c>
      <c r="C35" s="40"/>
      <c r="E35" s="40"/>
    </row>
    <row r="36" spans="1:5" x14ac:dyDescent="0.2">
      <c r="A36" s="41">
        <v>35</v>
      </c>
      <c r="B36" s="43">
        <v>320</v>
      </c>
      <c r="C36" s="40"/>
      <c r="D36" s="40"/>
      <c r="E36" s="40"/>
    </row>
    <row r="37" spans="1:5" x14ac:dyDescent="0.2">
      <c r="A37" s="41">
        <v>36</v>
      </c>
      <c r="B37" s="43">
        <v>320</v>
      </c>
      <c r="C37" s="40"/>
      <c r="D37" s="40"/>
      <c r="E37" s="40"/>
    </row>
    <row r="38" spans="1:5" x14ac:dyDescent="0.2">
      <c r="D38" s="40"/>
    </row>
    <row r="39" spans="1:5" x14ac:dyDescent="0.2">
      <c r="D39" s="40"/>
    </row>
    <row r="40" spans="1:5" x14ac:dyDescent="0.2">
      <c r="D40" s="40"/>
    </row>
    <row r="41" spans="1:5" x14ac:dyDescent="0.2">
      <c r="D41" s="40"/>
    </row>
    <row r="42" spans="1:5" x14ac:dyDescent="0.2">
      <c r="D42" s="40"/>
    </row>
    <row r="43" spans="1:5" x14ac:dyDescent="0.2">
      <c r="D43" s="40"/>
    </row>
    <row r="44" spans="1:5" x14ac:dyDescent="0.2">
      <c r="D44" s="40"/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/>
  <dimension ref="B2:C5"/>
  <sheetViews>
    <sheetView zoomScaleNormal="100" workbookViewId="0"/>
  </sheetViews>
  <sheetFormatPr defaultRowHeight="13.2" x14ac:dyDescent="0.2"/>
  <cols>
    <col min="1" max="1" width="3.77734375" customWidth="1"/>
    <col min="2" max="2" width="16.77734375" bestFit="1" customWidth="1"/>
    <col min="3" max="3" width="7.109375" bestFit="1" customWidth="1"/>
    <col min="4" max="4" width="2.77734375" customWidth="1"/>
  </cols>
  <sheetData>
    <row r="2" spans="2:3" x14ac:dyDescent="0.2">
      <c r="B2" s="8" t="s">
        <v>11</v>
      </c>
      <c r="C2" s="8" t="s">
        <v>12</v>
      </c>
    </row>
    <row r="3" spans="2:3" x14ac:dyDescent="0.2">
      <c r="B3" s="9" t="s">
        <v>13</v>
      </c>
      <c r="C3" s="10">
        <v>68</v>
      </c>
    </row>
    <row r="4" spans="2:3" x14ac:dyDescent="0.2">
      <c r="B4" s="9" t="s">
        <v>14</v>
      </c>
      <c r="C4" s="10">
        <v>29</v>
      </c>
    </row>
    <row r="5" spans="2:3" x14ac:dyDescent="0.2">
      <c r="B5" s="9" t="s">
        <v>15</v>
      </c>
      <c r="C5" s="10">
        <v>10</v>
      </c>
    </row>
  </sheetData>
  <phoneticPr fontId="1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3:B11"/>
  <sheetViews>
    <sheetView workbookViewId="0"/>
  </sheetViews>
  <sheetFormatPr defaultRowHeight="13.2" x14ac:dyDescent="0.2"/>
  <cols>
    <col min="1" max="1" width="11.109375" bestFit="1" customWidth="1"/>
    <col min="2" max="2" width="15.6640625" bestFit="1" customWidth="1"/>
  </cols>
  <sheetData>
    <row r="3" spans="1:2" x14ac:dyDescent="0.2">
      <c r="A3" s="1" t="s">
        <v>0</v>
      </c>
      <c r="B3" t="s">
        <v>248</v>
      </c>
    </row>
    <row r="4" spans="1:2" x14ac:dyDescent="0.2">
      <c r="A4" s="2" t="s">
        <v>159</v>
      </c>
      <c r="B4">
        <v>4</v>
      </c>
    </row>
    <row r="5" spans="1:2" x14ac:dyDescent="0.2">
      <c r="A5" s="2" t="s">
        <v>160</v>
      </c>
      <c r="B5">
        <v>4</v>
      </c>
    </row>
    <row r="6" spans="1:2" x14ac:dyDescent="0.2">
      <c r="A6" s="2" t="s">
        <v>161</v>
      </c>
      <c r="B6">
        <v>5</v>
      </c>
    </row>
    <row r="7" spans="1:2" x14ac:dyDescent="0.2">
      <c r="A7" s="2" t="s">
        <v>162</v>
      </c>
      <c r="B7">
        <v>9</v>
      </c>
    </row>
    <row r="8" spans="1:2" x14ac:dyDescent="0.2">
      <c r="A8" s="2" t="s">
        <v>163</v>
      </c>
      <c r="B8">
        <v>5</v>
      </c>
    </row>
    <row r="9" spans="1:2" x14ac:dyDescent="0.2">
      <c r="A9" s="2" t="s">
        <v>164</v>
      </c>
      <c r="B9">
        <v>6</v>
      </c>
    </row>
    <row r="10" spans="1:2" x14ac:dyDescent="0.2">
      <c r="A10" s="2" t="s">
        <v>165</v>
      </c>
      <c r="B10">
        <v>3</v>
      </c>
    </row>
    <row r="11" spans="1:2" x14ac:dyDescent="0.2">
      <c r="A11" s="2" t="s">
        <v>1</v>
      </c>
      <c r="B11">
        <v>36</v>
      </c>
    </row>
  </sheetData>
  <phoneticPr fontId="1"/>
  <pageMargins left="0.7" right="0.7" top="0.75" bottom="0.75" header="0.3" footer="0.3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48"/>
  <dimension ref="A1:J52"/>
  <sheetViews>
    <sheetView showGridLines="0" tabSelected="1" zoomScaleNormal="100" workbookViewId="0">
      <selection activeCell="J1" sqref="J1"/>
    </sheetView>
  </sheetViews>
  <sheetFormatPr defaultColWidth="9" defaultRowHeight="13.2" x14ac:dyDescent="0.2"/>
  <cols>
    <col min="1" max="1" width="13" bestFit="1" customWidth="1"/>
    <col min="2" max="2" width="9" customWidth="1"/>
    <col min="5" max="5" width="21.33203125" bestFit="1" customWidth="1"/>
  </cols>
  <sheetData>
    <row r="1" spans="1:10" x14ac:dyDescent="0.2">
      <c r="A1" s="5" t="s">
        <v>175</v>
      </c>
      <c r="B1" s="5" t="s">
        <v>176</v>
      </c>
      <c r="C1" s="5" t="s">
        <v>177</v>
      </c>
      <c r="D1" s="5" t="s">
        <v>178</v>
      </c>
      <c r="E1" s="71" t="s">
        <v>252</v>
      </c>
      <c r="H1" s="35" t="s">
        <v>249</v>
      </c>
      <c r="I1" s="35" t="s">
        <v>250</v>
      </c>
      <c r="J1" s="70" t="s">
        <v>251</v>
      </c>
    </row>
    <row r="2" spans="1:10" x14ac:dyDescent="0.2">
      <c r="A2" s="5">
        <v>1</v>
      </c>
      <c r="B2" s="7">
        <v>8</v>
      </c>
      <c r="C2" s="7">
        <v>8</v>
      </c>
      <c r="D2" s="7">
        <v>1</v>
      </c>
      <c r="E2" t="s">
        <v>170</v>
      </c>
      <c r="H2" s="36" t="s">
        <v>176</v>
      </c>
      <c r="I2" s="36">
        <v>8</v>
      </c>
    </row>
    <row r="3" spans="1:10" x14ac:dyDescent="0.2">
      <c r="A3" s="5">
        <v>2</v>
      </c>
      <c r="B3" s="5">
        <v>10</v>
      </c>
      <c r="C3" s="5">
        <v>11</v>
      </c>
      <c r="D3" s="5">
        <v>2</v>
      </c>
      <c r="H3" s="36" t="s">
        <v>176</v>
      </c>
      <c r="I3" s="36">
        <v>10</v>
      </c>
    </row>
    <row r="4" spans="1:10" x14ac:dyDescent="0.2">
      <c r="A4" s="5">
        <v>3</v>
      </c>
      <c r="B4" s="5">
        <v>31</v>
      </c>
      <c r="C4" s="5">
        <v>12</v>
      </c>
      <c r="D4" s="5">
        <v>4</v>
      </c>
      <c r="H4" s="36" t="s">
        <v>176</v>
      </c>
      <c r="I4" s="36">
        <v>31</v>
      </c>
    </row>
    <row r="5" spans="1:10" x14ac:dyDescent="0.2">
      <c r="A5" s="5">
        <v>4</v>
      </c>
      <c r="B5" s="5">
        <v>34</v>
      </c>
      <c r="C5" s="5">
        <v>24</v>
      </c>
      <c r="D5" s="5">
        <v>6</v>
      </c>
      <c r="H5" s="36" t="s">
        <v>176</v>
      </c>
      <c r="I5" s="36">
        <v>34</v>
      </c>
    </row>
    <row r="6" spans="1:10" x14ac:dyDescent="0.2">
      <c r="A6" s="5">
        <v>5</v>
      </c>
      <c r="B6" s="7">
        <v>40</v>
      </c>
      <c r="C6" s="7">
        <v>26</v>
      </c>
      <c r="D6" s="7">
        <v>11</v>
      </c>
      <c r="E6" t="s">
        <v>166</v>
      </c>
      <c r="H6" s="36" t="s">
        <v>176</v>
      </c>
      <c r="I6" s="36">
        <v>40</v>
      </c>
    </row>
    <row r="7" spans="1:10" x14ac:dyDescent="0.2">
      <c r="A7" s="5">
        <v>6</v>
      </c>
      <c r="B7" s="5">
        <v>45</v>
      </c>
      <c r="C7" s="5">
        <v>27</v>
      </c>
      <c r="D7" s="5">
        <v>16</v>
      </c>
      <c r="H7" s="36" t="s">
        <v>176</v>
      </c>
      <c r="I7" s="36">
        <v>45</v>
      </c>
    </row>
    <row r="8" spans="1:10" x14ac:dyDescent="0.2">
      <c r="A8" s="5">
        <v>7</v>
      </c>
      <c r="B8" s="5">
        <v>46</v>
      </c>
      <c r="C8" s="5">
        <v>29</v>
      </c>
      <c r="D8" s="5">
        <v>21</v>
      </c>
      <c r="H8" s="36" t="s">
        <v>176</v>
      </c>
      <c r="I8" s="36">
        <v>46</v>
      </c>
    </row>
    <row r="9" spans="1:10" x14ac:dyDescent="0.2">
      <c r="A9" s="5">
        <v>8</v>
      </c>
      <c r="B9" s="5">
        <v>51</v>
      </c>
      <c r="C9" s="5">
        <v>33</v>
      </c>
      <c r="D9" s="5">
        <v>27</v>
      </c>
      <c r="H9" s="36" t="s">
        <v>176</v>
      </c>
      <c r="I9" s="36">
        <v>51</v>
      </c>
    </row>
    <row r="10" spans="1:10" x14ac:dyDescent="0.2">
      <c r="A10" s="5">
        <v>9</v>
      </c>
      <c r="B10" s="7">
        <v>52</v>
      </c>
      <c r="C10" s="7">
        <v>36</v>
      </c>
      <c r="D10" s="7">
        <v>36</v>
      </c>
      <c r="E10" t="s">
        <v>179</v>
      </c>
      <c r="H10" s="36" t="s">
        <v>176</v>
      </c>
      <c r="I10" s="36">
        <v>52</v>
      </c>
    </row>
    <row r="11" spans="1:10" x14ac:dyDescent="0.2">
      <c r="A11" s="5">
        <v>10</v>
      </c>
      <c r="B11" s="5">
        <v>54</v>
      </c>
      <c r="C11" s="5">
        <v>43</v>
      </c>
      <c r="D11" s="5">
        <v>43</v>
      </c>
      <c r="H11" s="36" t="s">
        <v>176</v>
      </c>
      <c r="I11" s="36">
        <v>54</v>
      </c>
    </row>
    <row r="12" spans="1:10" x14ac:dyDescent="0.2">
      <c r="A12" s="5">
        <v>11</v>
      </c>
      <c r="B12" s="5">
        <v>55</v>
      </c>
      <c r="C12" s="5">
        <v>43</v>
      </c>
      <c r="D12" s="5">
        <v>56</v>
      </c>
      <c r="H12" s="36" t="s">
        <v>176</v>
      </c>
      <c r="I12" s="36">
        <v>55</v>
      </c>
    </row>
    <row r="13" spans="1:10" x14ac:dyDescent="0.2">
      <c r="A13" s="5">
        <v>12</v>
      </c>
      <c r="B13" s="5">
        <v>61</v>
      </c>
      <c r="C13" s="5">
        <v>44</v>
      </c>
      <c r="D13" s="5">
        <v>59</v>
      </c>
      <c r="H13" s="36" t="s">
        <v>176</v>
      </c>
      <c r="I13" s="36">
        <v>61</v>
      </c>
    </row>
    <row r="14" spans="1:10" x14ac:dyDescent="0.2">
      <c r="A14" s="5">
        <v>13</v>
      </c>
      <c r="B14" s="7">
        <v>63</v>
      </c>
      <c r="C14" s="7">
        <v>46</v>
      </c>
      <c r="D14" s="7">
        <v>63</v>
      </c>
      <c r="E14" t="s">
        <v>168</v>
      </c>
      <c r="H14" s="36" t="s">
        <v>176</v>
      </c>
      <c r="I14" s="36">
        <v>63</v>
      </c>
    </row>
    <row r="15" spans="1:10" x14ac:dyDescent="0.2">
      <c r="A15" s="5">
        <v>14</v>
      </c>
      <c r="B15" s="5">
        <v>68</v>
      </c>
      <c r="C15" s="5">
        <v>50</v>
      </c>
      <c r="D15" s="5">
        <v>64</v>
      </c>
      <c r="H15" s="36" t="s">
        <v>176</v>
      </c>
      <c r="I15" s="36">
        <v>68</v>
      </c>
    </row>
    <row r="16" spans="1:10" x14ac:dyDescent="0.2">
      <c r="A16" s="5">
        <v>15</v>
      </c>
      <c r="B16" s="5">
        <v>70</v>
      </c>
      <c r="C16" s="5">
        <v>51</v>
      </c>
      <c r="D16" s="5">
        <v>68</v>
      </c>
      <c r="H16" s="36" t="s">
        <v>176</v>
      </c>
      <c r="I16" s="36">
        <v>70</v>
      </c>
    </row>
    <row r="17" spans="1:9" x14ac:dyDescent="0.2">
      <c r="A17" s="5">
        <v>16</v>
      </c>
      <c r="B17" s="5">
        <v>72</v>
      </c>
      <c r="C17" s="5">
        <v>61</v>
      </c>
      <c r="D17" s="5">
        <v>72</v>
      </c>
      <c r="H17" s="36" t="s">
        <v>176</v>
      </c>
      <c r="I17" s="36">
        <v>72</v>
      </c>
    </row>
    <row r="18" spans="1:9" x14ac:dyDescent="0.2">
      <c r="A18" s="5">
        <v>17</v>
      </c>
      <c r="B18" s="7">
        <v>82</v>
      </c>
      <c r="C18" s="7">
        <v>64</v>
      </c>
      <c r="D18" s="7">
        <v>73</v>
      </c>
      <c r="E18" t="s">
        <v>180</v>
      </c>
      <c r="H18" s="36" t="s">
        <v>176</v>
      </c>
      <c r="I18" s="36">
        <v>82</v>
      </c>
    </row>
    <row r="19" spans="1:9" x14ac:dyDescent="0.2">
      <c r="A19" s="5" t="s">
        <v>181</v>
      </c>
      <c r="B19" s="5">
        <f>AVERAGE(B2:B18)</f>
        <v>49.529411764705884</v>
      </c>
      <c r="C19" s="5">
        <f>AVERAGE(C2:C18)</f>
        <v>35.764705882352942</v>
      </c>
      <c r="D19" s="5">
        <f>AVERAGE(D2:D18)</f>
        <v>36.588235294117645</v>
      </c>
      <c r="H19" s="36" t="s">
        <v>177</v>
      </c>
      <c r="I19" s="36">
        <v>8</v>
      </c>
    </row>
    <row r="20" spans="1:9" x14ac:dyDescent="0.2">
      <c r="A20" s="5" t="s">
        <v>170</v>
      </c>
      <c r="B20" s="5">
        <f>MIN(B2:B18)</f>
        <v>8</v>
      </c>
      <c r="C20" s="5">
        <f>MIN(C2:C18)</f>
        <v>8</v>
      </c>
      <c r="D20" s="5">
        <f>MIN(D2:D18)</f>
        <v>1</v>
      </c>
      <c r="H20" s="36" t="s">
        <v>177</v>
      </c>
      <c r="I20" s="36">
        <v>11</v>
      </c>
    </row>
    <row r="21" spans="1:9" x14ac:dyDescent="0.2">
      <c r="A21" s="5" t="s">
        <v>134</v>
      </c>
      <c r="B21" s="5">
        <f>MEDIAN(B2:B18)</f>
        <v>52</v>
      </c>
      <c r="C21" s="5">
        <f>MEDIAN(C2:C18)</f>
        <v>36</v>
      </c>
      <c r="D21" s="5">
        <f>MEDIAN(D2:D18)</f>
        <v>36</v>
      </c>
      <c r="H21" s="36" t="s">
        <v>177</v>
      </c>
      <c r="I21" s="36">
        <v>12</v>
      </c>
    </row>
    <row r="22" spans="1:9" x14ac:dyDescent="0.2">
      <c r="A22" s="5" t="s">
        <v>166</v>
      </c>
      <c r="B22" s="5">
        <f>_xlfn.QUARTILE.INC(B2:B18,1)</f>
        <v>40</v>
      </c>
      <c r="C22" s="5">
        <f>_xlfn.QUARTILE.INC(C2:C18,1)</f>
        <v>26</v>
      </c>
      <c r="D22" s="5">
        <f>_xlfn.QUARTILE.INC(D2:D18,1)</f>
        <v>11</v>
      </c>
      <c r="H22" s="36" t="s">
        <v>177</v>
      </c>
      <c r="I22" s="36">
        <v>24</v>
      </c>
    </row>
    <row r="23" spans="1:9" x14ac:dyDescent="0.2">
      <c r="A23" s="5" t="s">
        <v>167</v>
      </c>
      <c r="B23" s="5">
        <f>_xlfn.QUARTILE.INC(B2:B18,2)</f>
        <v>52</v>
      </c>
      <c r="C23" s="5">
        <f>_xlfn.QUARTILE.INC(C2:C18,2)</f>
        <v>36</v>
      </c>
      <c r="D23" s="5">
        <f>_xlfn.QUARTILE.INC(D2:D18,2)</f>
        <v>36</v>
      </c>
      <c r="H23" s="36" t="s">
        <v>177</v>
      </c>
      <c r="I23" s="36">
        <v>26</v>
      </c>
    </row>
    <row r="24" spans="1:9" x14ac:dyDescent="0.2">
      <c r="A24" s="5" t="s">
        <v>168</v>
      </c>
      <c r="B24" s="5">
        <f>_xlfn.QUARTILE.INC(B2:B18,3)</f>
        <v>63</v>
      </c>
      <c r="C24" s="5">
        <f>_xlfn.QUARTILE.INC(C2:C18,3)</f>
        <v>46</v>
      </c>
      <c r="D24" s="5">
        <f>_xlfn.QUARTILE.INC(D2:D18,3)</f>
        <v>63</v>
      </c>
      <c r="H24" s="36" t="s">
        <v>177</v>
      </c>
      <c r="I24" s="36">
        <v>27</v>
      </c>
    </row>
    <row r="25" spans="1:9" x14ac:dyDescent="0.2">
      <c r="A25" s="5" t="s">
        <v>169</v>
      </c>
      <c r="B25" s="5">
        <f>_xlfn.QUARTILE.INC(B2:B18,4)</f>
        <v>82</v>
      </c>
      <c r="C25" s="5">
        <f>_xlfn.QUARTILE.INC(C2:C18,4)</f>
        <v>64</v>
      </c>
      <c r="D25" s="5">
        <f>_xlfn.QUARTILE.INC(D2:D18,4)</f>
        <v>73</v>
      </c>
      <c r="H25" s="36" t="s">
        <v>177</v>
      </c>
      <c r="I25" s="36">
        <v>29</v>
      </c>
    </row>
    <row r="26" spans="1:9" x14ac:dyDescent="0.2">
      <c r="A26" s="5" t="s">
        <v>182</v>
      </c>
      <c r="B26" s="5">
        <f>B24-B22</f>
        <v>23</v>
      </c>
      <c r="C26" s="5">
        <f>C24-C22</f>
        <v>20</v>
      </c>
      <c r="D26" s="5">
        <f>D24-D22</f>
        <v>52</v>
      </c>
      <c r="H26" s="36" t="s">
        <v>177</v>
      </c>
      <c r="I26" s="36">
        <v>33</v>
      </c>
    </row>
    <row r="27" spans="1:9" x14ac:dyDescent="0.2">
      <c r="A27" s="5" t="s">
        <v>183</v>
      </c>
      <c r="B27" s="5">
        <f>MAX(B2:B18)</f>
        <v>82</v>
      </c>
      <c r="C27" s="5">
        <f>MAX(C2:C18)</f>
        <v>64</v>
      </c>
      <c r="D27" s="5">
        <f>MAX(D2:D18)</f>
        <v>73</v>
      </c>
      <c r="H27" s="36" t="s">
        <v>177</v>
      </c>
      <c r="I27" s="36">
        <v>36</v>
      </c>
    </row>
    <row r="28" spans="1:9" x14ac:dyDescent="0.2">
      <c r="H28" s="36" t="s">
        <v>177</v>
      </c>
      <c r="I28" s="36">
        <v>43</v>
      </c>
    </row>
    <row r="29" spans="1:9" x14ac:dyDescent="0.2">
      <c r="H29" s="36" t="s">
        <v>177</v>
      </c>
      <c r="I29" s="36">
        <v>43</v>
      </c>
    </row>
    <row r="30" spans="1:9" x14ac:dyDescent="0.2">
      <c r="H30" s="36" t="s">
        <v>177</v>
      </c>
      <c r="I30" s="36">
        <v>44</v>
      </c>
    </row>
    <row r="31" spans="1:9" x14ac:dyDescent="0.2">
      <c r="H31" s="36" t="s">
        <v>177</v>
      </c>
      <c r="I31" s="36">
        <v>46</v>
      </c>
    </row>
    <row r="32" spans="1:9" x14ac:dyDescent="0.2">
      <c r="H32" s="36" t="s">
        <v>177</v>
      </c>
      <c r="I32" s="36">
        <v>50</v>
      </c>
    </row>
    <row r="33" spans="8:9" x14ac:dyDescent="0.2">
      <c r="H33" s="36" t="s">
        <v>177</v>
      </c>
      <c r="I33" s="36">
        <v>51</v>
      </c>
    </row>
    <row r="34" spans="8:9" x14ac:dyDescent="0.2">
      <c r="H34" s="36" t="s">
        <v>177</v>
      </c>
      <c r="I34" s="36">
        <v>61</v>
      </c>
    </row>
    <row r="35" spans="8:9" x14ac:dyDescent="0.2">
      <c r="H35" s="36" t="s">
        <v>177</v>
      </c>
      <c r="I35" s="36">
        <v>64</v>
      </c>
    </row>
    <row r="36" spans="8:9" x14ac:dyDescent="0.2">
      <c r="H36" s="36" t="s">
        <v>178</v>
      </c>
      <c r="I36" s="36">
        <v>1</v>
      </c>
    </row>
    <row r="37" spans="8:9" x14ac:dyDescent="0.2">
      <c r="H37" s="36" t="s">
        <v>178</v>
      </c>
      <c r="I37" s="36">
        <v>2</v>
      </c>
    </row>
    <row r="38" spans="8:9" x14ac:dyDescent="0.2">
      <c r="H38" s="36" t="s">
        <v>178</v>
      </c>
      <c r="I38" s="36">
        <v>4</v>
      </c>
    </row>
    <row r="39" spans="8:9" x14ac:dyDescent="0.2">
      <c r="H39" s="36" t="s">
        <v>178</v>
      </c>
      <c r="I39" s="36">
        <v>6</v>
      </c>
    </row>
    <row r="40" spans="8:9" x14ac:dyDescent="0.2">
      <c r="H40" s="36" t="s">
        <v>178</v>
      </c>
      <c r="I40" s="36">
        <v>11</v>
      </c>
    </row>
    <row r="41" spans="8:9" x14ac:dyDescent="0.2">
      <c r="H41" s="36" t="s">
        <v>178</v>
      </c>
      <c r="I41" s="36">
        <v>16</v>
      </c>
    </row>
    <row r="42" spans="8:9" x14ac:dyDescent="0.2">
      <c r="H42" s="36" t="s">
        <v>178</v>
      </c>
      <c r="I42" s="36">
        <v>21</v>
      </c>
    </row>
    <row r="43" spans="8:9" x14ac:dyDescent="0.2">
      <c r="H43" s="36" t="s">
        <v>178</v>
      </c>
      <c r="I43" s="36">
        <v>27</v>
      </c>
    </row>
    <row r="44" spans="8:9" x14ac:dyDescent="0.2">
      <c r="H44" s="36" t="s">
        <v>178</v>
      </c>
      <c r="I44" s="36">
        <v>36</v>
      </c>
    </row>
    <row r="45" spans="8:9" x14ac:dyDescent="0.2">
      <c r="H45" s="36" t="s">
        <v>178</v>
      </c>
      <c r="I45" s="36">
        <v>43</v>
      </c>
    </row>
    <row r="46" spans="8:9" x14ac:dyDescent="0.2">
      <c r="H46" s="36" t="s">
        <v>178</v>
      </c>
      <c r="I46" s="36">
        <v>56</v>
      </c>
    </row>
    <row r="47" spans="8:9" x14ac:dyDescent="0.2">
      <c r="H47" s="36" t="s">
        <v>178</v>
      </c>
      <c r="I47" s="36">
        <v>59</v>
      </c>
    </row>
    <row r="48" spans="8:9" x14ac:dyDescent="0.2">
      <c r="H48" s="36" t="s">
        <v>178</v>
      </c>
      <c r="I48" s="36">
        <v>63</v>
      </c>
    </row>
    <row r="49" spans="8:9" x14ac:dyDescent="0.2">
      <c r="H49" s="36" t="s">
        <v>178</v>
      </c>
      <c r="I49" s="36">
        <v>64</v>
      </c>
    </row>
    <row r="50" spans="8:9" x14ac:dyDescent="0.2">
      <c r="H50" s="36" t="s">
        <v>178</v>
      </c>
      <c r="I50" s="36">
        <v>68</v>
      </c>
    </row>
    <row r="51" spans="8:9" x14ac:dyDescent="0.2">
      <c r="H51" s="36" t="s">
        <v>178</v>
      </c>
      <c r="I51" s="36">
        <v>72</v>
      </c>
    </row>
    <row r="52" spans="8:9" x14ac:dyDescent="0.2">
      <c r="H52" s="36" t="s">
        <v>178</v>
      </c>
      <c r="I52" s="36">
        <v>73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8"/>
  <dimension ref="B2:D14"/>
  <sheetViews>
    <sheetView workbookViewId="0"/>
  </sheetViews>
  <sheetFormatPr defaultRowHeight="13.2" x14ac:dyDescent="0.2"/>
  <cols>
    <col min="1" max="1" width="3.77734375" customWidth="1"/>
    <col min="2" max="2" width="7.109375" bestFit="1" customWidth="1"/>
    <col min="3" max="3" width="13.109375" bestFit="1" customWidth="1"/>
    <col min="5" max="5" width="2.77734375" customWidth="1"/>
  </cols>
  <sheetData>
    <row r="2" spans="2:4" x14ac:dyDescent="0.2">
      <c r="B2" s="8" t="s">
        <v>46</v>
      </c>
      <c r="C2" s="8" t="s">
        <v>54</v>
      </c>
      <c r="D2" s="24" t="s">
        <v>55</v>
      </c>
    </row>
    <row r="3" spans="2:4" x14ac:dyDescent="0.2">
      <c r="B3" s="20" t="s">
        <v>10</v>
      </c>
      <c r="C3" s="21">
        <v>1380</v>
      </c>
      <c r="D3" s="23">
        <f t="shared" ref="D3:D10" si="0">AVERAGE($C$3:$C$10)</f>
        <v>1941.75</v>
      </c>
    </row>
    <row r="4" spans="2:4" x14ac:dyDescent="0.2">
      <c r="B4" s="20" t="s">
        <v>48</v>
      </c>
      <c r="C4" s="21">
        <v>1048</v>
      </c>
      <c r="D4" s="23">
        <f t="shared" si="0"/>
        <v>1941.75</v>
      </c>
    </row>
    <row r="5" spans="2:4" x14ac:dyDescent="0.2">
      <c r="B5" s="20" t="s">
        <v>47</v>
      </c>
      <c r="C5" s="21">
        <v>3480</v>
      </c>
      <c r="D5" s="23">
        <f t="shared" si="0"/>
        <v>1941.75</v>
      </c>
    </row>
    <row r="6" spans="2:4" x14ac:dyDescent="0.2">
      <c r="B6" s="20" t="s">
        <v>49</v>
      </c>
      <c r="C6" s="21">
        <v>2619</v>
      </c>
      <c r="D6" s="23">
        <f t="shared" si="0"/>
        <v>1941.75</v>
      </c>
    </row>
    <row r="7" spans="2:4" x14ac:dyDescent="0.2">
      <c r="B7" s="20" t="s">
        <v>50</v>
      </c>
      <c r="C7" s="21">
        <v>2469</v>
      </c>
      <c r="D7" s="23">
        <f t="shared" si="0"/>
        <v>1941.75</v>
      </c>
    </row>
    <row r="8" spans="2:4" x14ac:dyDescent="0.2">
      <c r="B8" s="20" t="s">
        <v>51</v>
      </c>
      <c r="C8" s="21">
        <v>1384</v>
      </c>
      <c r="D8" s="23">
        <f t="shared" si="0"/>
        <v>1941.75</v>
      </c>
    </row>
    <row r="9" spans="2:4" x14ac:dyDescent="0.2">
      <c r="B9" s="5" t="s">
        <v>53</v>
      </c>
      <c r="C9" s="5">
        <v>1126</v>
      </c>
      <c r="D9" s="23">
        <f t="shared" si="0"/>
        <v>1941.75</v>
      </c>
    </row>
    <row r="10" spans="2:4" x14ac:dyDescent="0.2">
      <c r="B10" s="5" t="s">
        <v>52</v>
      </c>
      <c r="C10" s="5">
        <v>2028</v>
      </c>
      <c r="D10" s="23">
        <f t="shared" si="0"/>
        <v>1941.75</v>
      </c>
    </row>
    <row r="14" spans="2:4" ht="13.8" x14ac:dyDescent="0.2">
      <c r="D14" s="22"/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2"/>
  <dimension ref="A1:B21"/>
  <sheetViews>
    <sheetView zoomScaleNormal="100" workbookViewId="0"/>
  </sheetViews>
  <sheetFormatPr defaultColWidth="9" defaultRowHeight="13.2" x14ac:dyDescent="0.2"/>
  <cols>
    <col min="1" max="1" width="8.109375" customWidth="1"/>
  </cols>
  <sheetData>
    <row r="1" spans="1:2" x14ac:dyDescent="0.2">
      <c r="A1" s="8" t="s">
        <v>57</v>
      </c>
      <c r="B1" s="8" t="s">
        <v>56</v>
      </c>
    </row>
    <row r="2" spans="1:2" x14ac:dyDescent="0.2">
      <c r="A2" s="5" t="s">
        <v>188</v>
      </c>
      <c r="B2" s="5">
        <v>380</v>
      </c>
    </row>
    <row r="3" spans="1:2" x14ac:dyDescent="0.2">
      <c r="A3" s="5" t="s">
        <v>189</v>
      </c>
      <c r="B3" s="5">
        <v>600</v>
      </c>
    </row>
    <row r="4" spans="1:2" x14ac:dyDescent="0.2">
      <c r="A4" s="5" t="s">
        <v>190</v>
      </c>
      <c r="B4" s="5">
        <v>1520</v>
      </c>
    </row>
    <row r="5" spans="1:2" x14ac:dyDescent="0.2">
      <c r="A5" s="5" t="s">
        <v>191</v>
      </c>
      <c r="B5" s="5">
        <v>1240</v>
      </c>
    </row>
    <row r="6" spans="1:2" x14ac:dyDescent="0.2">
      <c r="A6" s="5" t="s">
        <v>192</v>
      </c>
      <c r="B6" s="5">
        <v>1180</v>
      </c>
    </row>
    <row r="7" spans="1:2" x14ac:dyDescent="0.2">
      <c r="A7" s="5" t="s">
        <v>193</v>
      </c>
      <c r="B7" s="5">
        <v>1590</v>
      </c>
    </row>
    <row r="8" spans="1:2" x14ac:dyDescent="0.2">
      <c r="A8" s="5" t="s">
        <v>194</v>
      </c>
      <c r="B8" s="5">
        <v>1890</v>
      </c>
    </row>
    <row r="21" spans="1:2" x14ac:dyDescent="0.2">
      <c r="A21" s="51"/>
      <c r="B21" s="51"/>
    </row>
  </sheetData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/>
  <dimension ref="A1:C8"/>
  <sheetViews>
    <sheetView workbookViewId="0"/>
  </sheetViews>
  <sheetFormatPr defaultRowHeight="13.2" x14ac:dyDescent="0.2"/>
  <cols>
    <col min="1" max="1" width="6" customWidth="1"/>
  </cols>
  <sheetData>
    <row r="1" spans="1:3" x14ac:dyDescent="0.2">
      <c r="A1" s="5" t="s">
        <v>70</v>
      </c>
      <c r="B1" s="29" t="s">
        <v>71</v>
      </c>
      <c r="C1" s="29" t="s">
        <v>72</v>
      </c>
    </row>
    <row r="2" spans="1:3" x14ac:dyDescent="0.2">
      <c r="A2" s="5">
        <v>1</v>
      </c>
      <c r="B2" s="5">
        <v>1</v>
      </c>
      <c r="C2" s="5">
        <v>38</v>
      </c>
    </row>
    <row r="3" spans="1:3" x14ac:dyDescent="0.2">
      <c r="A3" s="5">
        <v>2</v>
      </c>
      <c r="B3" s="5">
        <v>2</v>
      </c>
      <c r="C3" s="5">
        <v>44</v>
      </c>
    </row>
    <row r="4" spans="1:3" x14ac:dyDescent="0.2">
      <c r="A4" s="5">
        <v>3</v>
      </c>
      <c r="B4" s="5">
        <v>3</v>
      </c>
      <c r="C4" s="5">
        <v>48</v>
      </c>
    </row>
    <row r="5" spans="1:3" x14ac:dyDescent="0.2">
      <c r="A5" s="5">
        <v>4</v>
      </c>
      <c r="B5" s="5">
        <v>4</v>
      </c>
      <c r="C5" s="5">
        <v>55</v>
      </c>
    </row>
    <row r="6" spans="1:3" x14ac:dyDescent="0.2">
      <c r="A6" s="5">
        <v>5</v>
      </c>
      <c r="B6" s="5">
        <v>5</v>
      </c>
      <c r="C6" s="5">
        <v>65</v>
      </c>
    </row>
    <row r="7" spans="1:3" x14ac:dyDescent="0.2">
      <c r="A7" s="5">
        <v>8</v>
      </c>
      <c r="B7" s="5">
        <v>6</v>
      </c>
      <c r="C7" s="5">
        <v>70</v>
      </c>
    </row>
    <row r="8" spans="1:3" x14ac:dyDescent="0.2">
      <c r="A8" s="5">
        <v>9</v>
      </c>
      <c r="B8" s="5">
        <v>7</v>
      </c>
      <c r="C8" s="5">
        <v>76</v>
      </c>
    </row>
  </sheetData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4"/>
  <dimension ref="A1:B8"/>
  <sheetViews>
    <sheetView workbookViewId="0"/>
  </sheetViews>
  <sheetFormatPr defaultRowHeight="13.2" x14ac:dyDescent="0.2"/>
  <cols>
    <col min="1" max="1" width="6" customWidth="1"/>
  </cols>
  <sheetData>
    <row r="1" spans="1:2" x14ac:dyDescent="0.2">
      <c r="A1" s="5" t="s">
        <v>70</v>
      </c>
      <c r="B1" s="29" t="s">
        <v>72</v>
      </c>
    </row>
    <row r="2" spans="1:2" x14ac:dyDescent="0.2">
      <c r="A2" s="5">
        <v>1</v>
      </c>
      <c r="B2" s="5">
        <v>26</v>
      </c>
    </row>
    <row r="3" spans="1:2" x14ac:dyDescent="0.2">
      <c r="A3" s="5">
        <v>2</v>
      </c>
      <c r="B3" s="5">
        <v>30</v>
      </c>
    </row>
    <row r="4" spans="1:2" x14ac:dyDescent="0.2">
      <c r="A4" s="5">
        <v>3</v>
      </c>
      <c r="B4" s="5">
        <v>36</v>
      </c>
    </row>
    <row r="5" spans="1:2" x14ac:dyDescent="0.2">
      <c r="A5" s="5">
        <v>4</v>
      </c>
      <c r="B5" s="5">
        <v>40</v>
      </c>
    </row>
    <row r="6" spans="1:2" x14ac:dyDescent="0.2">
      <c r="A6" s="5">
        <v>5</v>
      </c>
      <c r="B6" s="5">
        <v>45</v>
      </c>
    </row>
    <row r="7" spans="1:2" x14ac:dyDescent="0.2">
      <c r="A7" s="5">
        <v>8</v>
      </c>
      <c r="B7" s="5">
        <v>59</v>
      </c>
    </row>
    <row r="8" spans="1:2" x14ac:dyDescent="0.2">
      <c r="A8" s="5">
        <v>9</v>
      </c>
      <c r="B8" s="5">
        <v>68</v>
      </c>
    </row>
  </sheetData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/>
  <dimension ref="A1:C13"/>
  <sheetViews>
    <sheetView zoomScaleNormal="100" workbookViewId="0"/>
  </sheetViews>
  <sheetFormatPr defaultRowHeight="13.2" x14ac:dyDescent="0.2"/>
  <cols>
    <col min="4" max="4" width="2.77734375" customWidth="1"/>
  </cols>
  <sheetData>
    <row r="1" spans="1:3" x14ac:dyDescent="0.2">
      <c r="A1" s="11" t="s">
        <v>16</v>
      </c>
      <c r="B1" s="11" t="s">
        <v>58</v>
      </c>
      <c r="C1" s="11" t="s">
        <v>59</v>
      </c>
    </row>
    <row r="2" spans="1:3" x14ac:dyDescent="0.2">
      <c r="A2" s="25" t="s">
        <v>17</v>
      </c>
      <c r="B2" s="21">
        <v>14900</v>
      </c>
      <c r="C2" s="21">
        <v>14730</v>
      </c>
    </row>
    <row r="3" spans="1:3" x14ac:dyDescent="0.2">
      <c r="A3" s="25" t="s">
        <v>18</v>
      </c>
      <c r="B3" s="21">
        <v>13220</v>
      </c>
      <c r="C3" s="21">
        <v>13730</v>
      </c>
    </row>
    <row r="4" spans="1:3" x14ac:dyDescent="0.2">
      <c r="A4" s="25" t="s">
        <v>19</v>
      </c>
      <c r="B4" s="21">
        <v>15070</v>
      </c>
      <c r="C4" s="21">
        <v>15380</v>
      </c>
    </row>
    <row r="5" spans="1:3" x14ac:dyDescent="0.2">
      <c r="A5" s="25" t="s">
        <v>20</v>
      </c>
      <c r="B5" s="21">
        <v>15220</v>
      </c>
      <c r="C5" s="21">
        <v>15360</v>
      </c>
    </row>
    <row r="6" spans="1:3" x14ac:dyDescent="0.2">
      <c r="A6" s="25" t="s">
        <v>21</v>
      </c>
      <c r="B6" s="21">
        <v>15160</v>
      </c>
      <c r="C6" s="21">
        <v>15290</v>
      </c>
    </row>
    <row r="7" spans="1:3" x14ac:dyDescent="0.2">
      <c r="A7" s="25" t="s">
        <v>22</v>
      </c>
      <c r="B7" s="21">
        <v>14850</v>
      </c>
      <c r="C7" s="21">
        <v>15000</v>
      </c>
    </row>
    <row r="8" spans="1:3" x14ac:dyDescent="0.2">
      <c r="A8" s="25" t="s">
        <v>23</v>
      </c>
      <c r="B8" s="21">
        <v>14750</v>
      </c>
      <c r="C8" s="21">
        <v>14940</v>
      </c>
    </row>
    <row r="9" spans="1:3" x14ac:dyDescent="0.2">
      <c r="A9" s="25" t="s">
        <v>24</v>
      </c>
      <c r="B9" s="21">
        <v>13960</v>
      </c>
      <c r="C9" s="21">
        <v>13150</v>
      </c>
    </row>
    <row r="10" spans="1:3" x14ac:dyDescent="0.2">
      <c r="A10" s="25" t="s">
        <v>25</v>
      </c>
      <c r="B10" s="21">
        <v>14420</v>
      </c>
      <c r="C10" s="21">
        <v>14590</v>
      </c>
    </row>
    <row r="11" spans="1:3" x14ac:dyDescent="0.2">
      <c r="A11" s="25" t="s">
        <v>26</v>
      </c>
      <c r="B11" s="21">
        <v>14910</v>
      </c>
      <c r="C11" s="21">
        <v>14950</v>
      </c>
    </row>
    <row r="12" spans="1:3" x14ac:dyDescent="0.2">
      <c r="A12" s="25" t="s">
        <v>27</v>
      </c>
      <c r="B12" s="21">
        <v>14650</v>
      </c>
      <c r="C12" s="21">
        <v>14790</v>
      </c>
    </row>
    <row r="13" spans="1:3" x14ac:dyDescent="0.2">
      <c r="A13" s="25" t="s">
        <v>28</v>
      </c>
      <c r="B13" s="21">
        <v>14940</v>
      </c>
      <c r="C13" s="21">
        <v>15270</v>
      </c>
    </row>
  </sheetData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/>
  <dimension ref="A1:E15"/>
  <sheetViews>
    <sheetView workbookViewId="0"/>
  </sheetViews>
  <sheetFormatPr defaultRowHeight="13.2" x14ac:dyDescent="0.2"/>
  <cols>
    <col min="1" max="1" width="9.21875" bestFit="1" customWidth="1"/>
    <col min="2" max="5" width="5.88671875" bestFit="1" customWidth="1"/>
    <col min="6" max="6" width="3.6640625" customWidth="1"/>
  </cols>
  <sheetData>
    <row r="1" spans="1:5" x14ac:dyDescent="0.2">
      <c r="A1" s="11" t="s">
        <v>65</v>
      </c>
      <c r="B1" s="11" t="s">
        <v>66</v>
      </c>
      <c r="C1" s="11" t="s">
        <v>67</v>
      </c>
      <c r="D1" s="11" t="s">
        <v>68</v>
      </c>
      <c r="E1" s="11" t="s">
        <v>69</v>
      </c>
    </row>
    <row r="2" spans="1:5" x14ac:dyDescent="0.2">
      <c r="A2" s="28">
        <v>42492</v>
      </c>
      <c r="B2" s="5">
        <v>207</v>
      </c>
      <c r="C2" s="5">
        <v>211</v>
      </c>
      <c r="D2" s="5">
        <v>205</v>
      </c>
      <c r="E2" s="5">
        <v>209</v>
      </c>
    </row>
    <row r="3" spans="1:5" x14ac:dyDescent="0.2">
      <c r="A3" s="28">
        <v>42496</v>
      </c>
      <c r="B3" s="5">
        <v>208</v>
      </c>
      <c r="C3" s="5">
        <v>211</v>
      </c>
      <c r="D3" s="5">
        <v>203</v>
      </c>
      <c r="E3" s="5">
        <v>205</v>
      </c>
    </row>
    <row r="4" spans="1:5" x14ac:dyDescent="0.2">
      <c r="A4" s="28">
        <v>42499</v>
      </c>
      <c r="B4" s="5">
        <v>206</v>
      </c>
      <c r="C4" s="5">
        <v>207</v>
      </c>
      <c r="D4" s="5">
        <v>201</v>
      </c>
      <c r="E4" s="5">
        <v>202</v>
      </c>
    </row>
    <row r="5" spans="1:5" x14ac:dyDescent="0.2">
      <c r="A5" s="28">
        <v>42500</v>
      </c>
      <c r="B5" s="5">
        <v>202</v>
      </c>
      <c r="C5" s="5">
        <v>205</v>
      </c>
      <c r="D5" s="5">
        <v>198</v>
      </c>
      <c r="E5" s="5">
        <v>203</v>
      </c>
    </row>
    <row r="6" spans="1:5" x14ac:dyDescent="0.2">
      <c r="A6" s="28">
        <v>42501</v>
      </c>
      <c r="B6" s="5">
        <v>206</v>
      </c>
      <c r="C6" s="5">
        <v>210</v>
      </c>
      <c r="D6" s="5">
        <v>203</v>
      </c>
      <c r="E6" s="5">
        <v>205</v>
      </c>
    </row>
    <row r="7" spans="1:5" x14ac:dyDescent="0.2">
      <c r="A7" s="28">
        <v>42502</v>
      </c>
      <c r="B7" s="5">
        <v>202</v>
      </c>
      <c r="C7" s="5">
        <v>206</v>
      </c>
      <c r="D7" s="5">
        <v>201</v>
      </c>
      <c r="E7" s="5">
        <v>204</v>
      </c>
    </row>
    <row r="8" spans="1:5" x14ac:dyDescent="0.2">
      <c r="A8" s="28">
        <v>42503</v>
      </c>
      <c r="B8" s="5">
        <v>206</v>
      </c>
      <c r="C8" s="5">
        <v>208</v>
      </c>
      <c r="D8" s="5">
        <v>197</v>
      </c>
      <c r="E8" s="5">
        <v>198</v>
      </c>
    </row>
    <row r="9" spans="1:5" x14ac:dyDescent="0.2">
      <c r="A9" s="28">
        <v>42506</v>
      </c>
      <c r="B9" s="5">
        <v>200</v>
      </c>
      <c r="C9" s="5">
        <v>202</v>
      </c>
      <c r="D9" s="5">
        <v>198</v>
      </c>
      <c r="E9" s="5">
        <v>199</v>
      </c>
    </row>
    <row r="10" spans="1:5" x14ac:dyDescent="0.2">
      <c r="A10" s="28">
        <v>42507</v>
      </c>
      <c r="B10" s="5">
        <v>200</v>
      </c>
      <c r="C10" s="5">
        <v>204</v>
      </c>
      <c r="D10" s="5">
        <v>200</v>
      </c>
      <c r="E10" s="5">
        <v>204</v>
      </c>
    </row>
    <row r="11" spans="1:5" x14ac:dyDescent="0.2">
      <c r="A11" s="28">
        <v>42508</v>
      </c>
      <c r="B11" s="5">
        <v>206</v>
      </c>
      <c r="C11" s="5">
        <v>212</v>
      </c>
      <c r="D11" s="5">
        <v>205</v>
      </c>
      <c r="E11" s="5">
        <v>210</v>
      </c>
    </row>
    <row r="12" spans="1:5" x14ac:dyDescent="0.2">
      <c r="A12" s="28">
        <v>42509</v>
      </c>
      <c r="B12" s="5">
        <v>216</v>
      </c>
      <c r="C12" s="5">
        <v>217</v>
      </c>
      <c r="D12" s="5">
        <v>207</v>
      </c>
      <c r="E12" s="5">
        <v>208</v>
      </c>
    </row>
    <row r="13" spans="1:5" x14ac:dyDescent="0.2">
      <c r="A13" s="28">
        <v>42510</v>
      </c>
      <c r="B13" s="5">
        <v>207</v>
      </c>
      <c r="C13" s="5">
        <v>212</v>
      </c>
      <c r="D13" s="5">
        <v>204</v>
      </c>
      <c r="E13" s="5">
        <v>209</v>
      </c>
    </row>
    <row r="14" spans="1:5" x14ac:dyDescent="0.2">
      <c r="A14" s="28">
        <v>42513</v>
      </c>
      <c r="B14" s="5">
        <v>209</v>
      </c>
      <c r="C14" s="5">
        <v>211</v>
      </c>
      <c r="D14" s="5">
        <v>204</v>
      </c>
      <c r="E14" s="5">
        <v>210</v>
      </c>
    </row>
    <row r="15" spans="1:5" x14ac:dyDescent="0.2">
      <c r="A15" s="28">
        <v>42514</v>
      </c>
      <c r="B15" s="5">
        <v>208</v>
      </c>
      <c r="C15" s="5">
        <v>209</v>
      </c>
      <c r="D15" s="5">
        <v>205</v>
      </c>
      <c r="E15" s="5">
        <v>206</v>
      </c>
    </row>
  </sheetData>
  <sortState xmlns:xlrd2="http://schemas.microsoft.com/office/spreadsheetml/2017/richdata2" ref="A2:E12">
    <sortCondition ref="A2:A12"/>
  </sortState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09_2.1.1_グラフ・１</vt:lpstr>
      <vt:lpstr>10_2.1.2_棒グラフ・１</vt:lpstr>
      <vt:lpstr>11_2.1.2_棒グラフ・２</vt:lpstr>
      <vt:lpstr>12_2,1,2_レーダーチャート</vt:lpstr>
      <vt:lpstr>13_2.1.2_折れ線グラフ・１</vt:lpstr>
      <vt:lpstr>14_2.1.2_営業日・折れ線</vt:lpstr>
      <vt:lpstr>15_2.1.2_営業日・産婦図</vt:lpstr>
      <vt:lpstr>16_2.1.2_折れ線グラフ</vt:lpstr>
      <vt:lpstr>17_2.1,2_ローソク足チャート</vt:lpstr>
      <vt:lpstr>18_2.1.2_円グラフ</vt:lpstr>
      <vt:lpstr>19_2.1.2_帯グラフ</vt:lpstr>
      <vt:lpstr>20_2.1.2_散布図</vt:lpstr>
      <vt:lpstr>21_2.1.2_バブルチャート</vt:lpstr>
      <vt:lpstr>22_2.1.3_注意・棒グラフ</vt:lpstr>
      <vt:lpstr>23_2.1.3_注意・立体のグラフ・１</vt:lpstr>
      <vt:lpstr>24_2.1.3_注意・立体のグラフ・２</vt:lpstr>
      <vt:lpstr>25_2.1.3_COLUMN折れ線グラフか棒グラフか</vt:lpstr>
      <vt:lpstr>26_2.1.3_5倍の伸び</vt:lpstr>
      <vt:lpstr>27_2.2.1_正規分布</vt:lpstr>
      <vt:lpstr>28_2.2.1_幾何平均</vt:lpstr>
      <vt:lpstr>29_2.2.1_加重平均</vt:lpstr>
      <vt:lpstr>30_2.2.1_調和平均</vt:lpstr>
      <vt:lpstr>31_2.2.1_中央値・１</vt:lpstr>
      <vt:lpstr>32_2.2.1_中央値・２</vt:lpstr>
      <vt:lpstr>33_2.2.1_最頻値</vt:lpstr>
      <vt:lpstr>34_2.2.2_ばらつき・１</vt:lpstr>
      <vt:lpstr>35_2.2.2_ばらつき・２</vt:lpstr>
      <vt:lpstr>36_2.2.3_ヒストグラム</vt:lpstr>
      <vt:lpstr>37_2.2.3_ヒストグラム・完成</vt:lpstr>
      <vt:lpstr>38_2.2.3_ピボットテーブル・完成</vt:lpstr>
      <vt:lpstr>43_2.2.4_箱ひげ図</vt:lpstr>
    </vt:vector>
  </TitlesOfParts>
  <Company>株式会社オーム社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第２日：７日間集中講義！Excel統計学入門～データを見ただけで分析できるようになるために～</dc:title>
  <dc:creator>米谷　学</dc:creator>
  <cp:lastModifiedBy>yoneya</cp:lastModifiedBy>
  <dcterms:created xsi:type="dcterms:W3CDTF">2015-09-06T05:51:47Z</dcterms:created>
  <dcterms:modified xsi:type="dcterms:W3CDTF">2023-06-21T09:13:51Z</dcterms:modified>
  <cp:version>1.0</cp:version>
</cp:coreProperties>
</file>